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31（安岡）\03公営企業\07経営比較分析表\H30分   (H31文書に保存)\20200109 公営企業に係る経営比較分析表（平成30年度決算）の分析等について\09 HP掲載データ\04 八幡浜市\"/>
    </mc:Choice>
  </mc:AlternateContent>
  <workbookProtection workbookAlgorithmName="SHA-512" workbookHashValue="rry2BSvdjxDC6sifPUcAGZIYO4wheJkYq8iaOyy9rQHsfbENfrVMWrxG/TtlIbtS0GhNrtPBJD8P3VeACcz7Pg==" workbookSaltValue="w3TDb0v0evmmztJQb3wKhg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KO31" i="4" s="1"/>
  <c r="DL7" i="5"/>
  <c r="DK7" i="5"/>
  <c r="DI7" i="5"/>
  <c r="DH7" i="5"/>
  <c r="DG7" i="5"/>
  <c r="DF7" i="5"/>
  <c r="DE7" i="5"/>
  <c r="DD7" i="5"/>
  <c r="MI77" i="4" s="1"/>
  <c r="DC7" i="5"/>
  <c r="DB7" i="5"/>
  <c r="DA7" i="5"/>
  <c r="CZ7" i="5"/>
  <c r="KA77" i="4" s="1"/>
  <c r="CN7" i="5"/>
  <c r="CM7" i="5"/>
  <c r="BZ7" i="5"/>
  <c r="BY7" i="5"/>
  <c r="BX7" i="5"/>
  <c r="BW7" i="5"/>
  <c r="BV7" i="5"/>
  <c r="BU7" i="5"/>
  <c r="MA52" i="4" s="1"/>
  <c r="BT7" i="5"/>
  <c r="BS7" i="5"/>
  <c r="BR7" i="5"/>
  <c r="BQ7" i="5"/>
  <c r="JC52" i="4" s="1"/>
  <c r="BO7" i="5"/>
  <c r="BN7" i="5"/>
  <c r="BM7" i="5"/>
  <c r="BL7" i="5"/>
  <c r="FE53" i="4" s="1"/>
  <c r="BK7" i="5"/>
  <c r="BJ7" i="5"/>
  <c r="BI7" i="5"/>
  <c r="BH7" i="5"/>
  <c r="FX52" i="4" s="1"/>
  <c r="BG7" i="5"/>
  <c r="BF7" i="5"/>
  <c r="BD7" i="5"/>
  <c r="BC7" i="5"/>
  <c r="BZ53" i="4" s="1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FX31" i="4" s="1"/>
  <c r="AK7" i="5"/>
  <c r="AJ7" i="5"/>
  <c r="AH7" i="5"/>
  <c r="AG7" i="5"/>
  <c r="AF7" i="5"/>
  <c r="AE7" i="5"/>
  <c r="AD7" i="5"/>
  <c r="AC7" i="5"/>
  <c r="CS31" i="4" s="1"/>
  <c r="AB7" i="5"/>
  <c r="AA7" i="5"/>
  <c r="Z7" i="5"/>
  <c r="Y7" i="5"/>
  <c r="U31" i="4" s="1"/>
  <c r="X7" i="5"/>
  <c r="W7" i="5"/>
  <c r="V7" i="5"/>
  <c r="U7" i="5"/>
  <c r="T7" i="5"/>
  <c r="S7" i="5"/>
  <c r="R7" i="5"/>
  <c r="Q7" i="5"/>
  <c r="CF10" i="4" s="1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EL53" i="4"/>
  <c r="CS53" i="4"/>
  <c r="BG53" i="4"/>
  <c r="AN53" i="4"/>
  <c r="U53" i="4"/>
  <c r="LH52" i="4"/>
  <c r="KO52" i="4"/>
  <c r="JV52" i="4"/>
  <c r="HJ52" i="4"/>
  <c r="GQ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JV31" i="4"/>
  <c r="JC31" i="4"/>
  <c r="HJ31" i="4"/>
  <c r="GQ31" i="4"/>
  <c r="FE31" i="4"/>
  <c r="EL31" i="4"/>
  <c r="BZ31" i="4"/>
  <c r="BG31" i="4"/>
  <c r="AN31" i="4"/>
  <c r="LJ10" i="4"/>
  <c r="JQ10" i="4"/>
  <c r="HX10" i="4"/>
  <c r="DU10" i="4"/>
  <c r="B10" i="4"/>
  <c r="LJ8" i="4"/>
  <c r="JQ8" i="4"/>
  <c r="HX8" i="4"/>
  <c r="FJ8" i="4"/>
  <c r="DU8" i="4"/>
  <c r="CF8" i="4"/>
  <c r="AQ8" i="4"/>
  <c r="B8" i="4"/>
  <c r="B6" i="4"/>
  <c r="BZ76" i="4" l="1"/>
  <c r="MI76" i="4"/>
  <c r="HJ51" i="4"/>
  <c r="MA30" i="4"/>
  <c r="IT76" i="4"/>
  <c r="MA51" i="4"/>
  <c r="CS51" i="4"/>
  <c r="HJ30" i="4"/>
  <c r="CS30" i="4"/>
  <c r="C11" i="5"/>
  <c r="D11" i="5"/>
  <c r="E11" i="5"/>
  <c r="B11" i="5"/>
  <c r="BK76" i="4" l="1"/>
  <c r="LH51" i="4"/>
  <c r="GQ51" i="4"/>
  <c r="LH30" i="4"/>
  <c r="BZ30" i="4"/>
  <c r="LT76" i="4"/>
  <c r="IE76" i="4"/>
  <c r="BZ51" i="4"/>
  <c r="GQ30" i="4"/>
  <c r="BG30" i="4"/>
  <c r="AV76" i="4"/>
  <c r="KO51" i="4"/>
  <c r="HP76" i="4"/>
  <c r="BG51" i="4"/>
  <c r="LE76" i="4"/>
  <c r="FX51" i="4"/>
  <c r="KO30" i="4"/>
  <c r="FX30" i="4"/>
  <c r="KP76" i="4"/>
  <c r="FE51" i="4"/>
  <c r="HA76" i="4"/>
  <c r="AN51" i="4"/>
  <c r="FE30" i="4"/>
  <c r="AN30" i="4"/>
  <c r="JV30" i="4"/>
  <c r="AG76" i="4"/>
  <c r="JV51" i="4"/>
  <c r="R76" i="4"/>
  <c r="KA76" i="4"/>
  <c r="EL51" i="4"/>
  <c r="JC30" i="4"/>
  <c r="U51" i="4"/>
  <c r="EL30" i="4"/>
  <c r="GL76" i="4"/>
  <c r="JC51" i="4"/>
  <c r="U30" i="4"/>
</calcChain>
</file>

<file path=xl/sharedStrings.xml><?xml version="1.0" encoding="utf-8"?>
<sst xmlns="http://schemas.openxmlformats.org/spreadsheetml/2006/main" count="278" uniqueCount="131">
  <si>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</si>
  <si>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</si>
  <si>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</si>
  <si>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</si>
  <si>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</si>
  <si>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</si>
  <si>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</si>
  <si>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</si>
  <si>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</si>
  <si>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</si>
  <si>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</si>
  <si>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</si>
  <si>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</si>
  <si>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</si>
  <si>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</si>
  <si>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</si>
  <si>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</si>
  <si>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</si>
  <si>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</si>
  <si>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</si>
  <si>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</si>
  <si>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</si>
  <si>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</si>
  <si>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</si>
  <si>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</si>
  <si>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</si>
  <si>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</si>
  <si>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</si>
  <si>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</si>
  <si>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</si>
  <si>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</si>
  <si>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</si>
  <si>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</si>
  <si>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</si>
  <si>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</si>
  <si>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</si>
  <si>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</si>
  <si>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</si>
  <si>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</si>
  <si>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</si>
  <si>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</si>
  <si>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</si>
  <si>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</si>
  <si>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</si>
  <si>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</si>
  <si>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</si>
  <si>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</si>
  <si>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</si>
  <si>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</si>
  <si>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</si>
  <si>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</si>
  <si>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</si>
  <si>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</si>
  <si>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</si>
  <si>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</si>
  <si>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</si>
  <si>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</si>
  <si>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</si>
  <si>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</si>
  <si>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</si>
  <si>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</si>
  <si>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</si>
  <si>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</si>
  <si>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</si>
  <si>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</si>
  <si>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</si>
  <si>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</si>
  <si>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</si>
  <si>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</si>
  <si>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</si>
  <si>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</si>
  <si>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</si>
  <si>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</si>
  <si>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</si>
  <si>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</si>
  <si>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</si>
  <si>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</si>
  <si>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</si>
  <si>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</si>
  <si>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</si>
  <si>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</si>
  <si>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</si>
  <si>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</si>
  <si>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</si>
  <si>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</si>
  <si>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</si>
  <si>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</si>
  <si>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</si>
  <si>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</si>
  <si>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</si>
  <si>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</si>
  <si>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</si>
  <si>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</si>
  <si>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</si>
  <si>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</si>
  <si>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</si>
  <si>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</si>
  <si>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</si>
  <si>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</si>
  <si>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</si>
  <si>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</si>
  <si>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当該値(N)</t>
    <phoneticPr fontId="5"/>
  </si>
  <si>
    <t>当該値(N-4)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</si>
  <si>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</si>
  <si>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</si>
  <si>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</si>
  <si>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</si>
  <si>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</si>
  <si>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</si>
  <si>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愛媛県　八幡浜市</t>
  </si>
  <si>
    <t>新川駐車場</t>
  </si>
  <si>
    <t>法非適用</t>
  </si>
  <si>
    <t>駐車場整備事業</t>
  </si>
  <si>
    <t>-</t>
  </si>
  <si>
    <t>Ａ３Ｂ１</t>
  </si>
  <si>
    <t>非設置</t>
  </si>
  <si>
    <t>該当数値なし</t>
  </si>
  <si>
    <t>届出駐車場</t>
  </si>
  <si>
    <t>広場式</t>
  </si>
  <si>
    <t>商業施設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</si>
  <si>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</si>
  <si>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</si>
  <si>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</si>
  <si>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</si>
  <si>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</si>
  <si>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</si>
  <si>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</si>
  <si>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⑧設備投資見込額
4年に1度大規模改修を行っているが、今後廃止に向けて検討しているため、設備投資は見込んでいない。</t>
    <rPh sb="1" eb="3">
      <t>セツビ</t>
    </rPh>
    <rPh sb="3" eb="5">
      <t>トウシ</t>
    </rPh>
    <rPh sb="5" eb="7">
      <t>ミコミ</t>
    </rPh>
    <rPh sb="7" eb="8">
      <t>ガク</t>
    </rPh>
    <rPh sb="10" eb="11">
      <t>ネン</t>
    </rPh>
    <rPh sb="13" eb="14">
      <t>ド</t>
    </rPh>
    <rPh sb="14" eb="17">
      <t>ダイキボ</t>
    </rPh>
    <rPh sb="17" eb="19">
      <t>カイシュウ</t>
    </rPh>
    <rPh sb="20" eb="21">
      <t>オコナ</t>
    </rPh>
    <rPh sb="27" eb="29">
      <t>コンゴ</t>
    </rPh>
    <rPh sb="29" eb="31">
      <t>ハイシ</t>
    </rPh>
    <rPh sb="32" eb="33">
      <t>ム</t>
    </rPh>
    <rPh sb="35" eb="37">
      <t>ケントウ</t>
    </rPh>
    <rPh sb="44" eb="46">
      <t>セツビ</t>
    </rPh>
    <rPh sb="46" eb="48">
      <t>トウシ</t>
    </rPh>
    <rPh sb="49" eb="51">
      <t>ミコ</t>
    </rPh>
    <phoneticPr fontId="5"/>
  </si>
  <si>
    <t>⑪稼働率
　平均値を大きく下回っており、年々減少傾向にある。時間貸し駐車場の利用については、年々減少傾向にあるが、定期利用については、ほぼ同程度で推移している。
　時間貸し駐車場の利用者減少の要因としては、駐車場付き商業施設の増加や近隣駐車場の整備、人口の減少が考えられる。</t>
    <rPh sb="1" eb="3">
      <t>カドウ</t>
    </rPh>
    <rPh sb="3" eb="4">
      <t>リツ</t>
    </rPh>
    <rPh sb="6" eb="9">
      <t>ヘイキンチ</t>
    </rPh>
    <rPh sb="10" eb="11">
      <t>オオ</t>
    </rPh>
    <rPh sb="13" eb="15">
      <t>シタマワ</t>
    </rPh>
    <rPh sb="20" eb="22">
      <t>ネンネン</t>
    </rPh>
    <rPh sb="22" eb="24">
      <t>ゲンショウ</t>
    </rPh>
    <rPh sb="24" eb="26">
      <t>ケイコウ</t>
    </rPh>
    <rPh sb="30" eb="32">
      <t>ジカン</t>
    </rPh>
    <rPh sb="32" eb="33">
      <t>ガ</t>
    </rPh>
    <rPh sb="34" eb="37">
      <t>チュウシャジョウ</t>
    </rPh>
    <rPh sb="38" eb="40">
      <t>リヨウ</t>
    </rPh>
    <rPh sb="46" eb="48">
      <t>ネンネン</t>
    </rPh>
    <rPh sb="48" eb="50">
      <t>ゲンショウ</t>
    </rPh>
    <rPh sb="50" eb="52">
      <t>ケイコウ</t>
    </rPh>
    <rPh sb="57" eb="59">
      <t>テイキ</t>
    </rPh>
    <rPh sb="59" eb="61">
      <t>リヨウ</t>
    </rPh>
    <rPh sb="69" eb="72">
      <t>ドウテイド</t>
    </rPh>
    <rPh sb="73" eb="75">
      <t>スイイ</t>
    </rPh>
    <rPh sb="82" eb="84">
      <t>ジカン</t>
    </rPh>
    <rPh sb="84" eb="85">
      <t>ガ</t>
    </rPh>
    <rPh sb="86" eb="89">
      <t>チュウシャジョウ</t>
    </rPh>
    <rPh sb="90" eb="93">
      <t>リヨウシャ</t>
    </rPh>
    <rPh sb="93" eb="95">
      <t>ゲンショウ</t>
    </rPh>
    <rPh sb="96" eb="98">
      <t>ヨウイン</t>
    </rPh>
    <rPh sb="103" eb="106">
      <t>チュウシャジョウ</t>
    </rPh>
    <rPh sb="106" eb="107">
      <t>ツ</t>
    </rPh>
    <rPh sb="108" eb="110">
      <t>ショウギョウ</t>
    </rPh>
    <rPh sb="110" eb="112">
      <t>シセツ</t>
    </rPh>
    <rPh sb="113" eb="115">
      <t>ゾウカ</t>
    </rPh>
    <rPh sb="116" eb="118">
      <t>キンリン</t>
    </rPh>
    <rPh sb="118" eb="121">
      <t>チュウシャジョウ</t>
    </rPh>
    <rPh sb="122" eb="124">
      <t>セイビ</t>
    </rPh>
    <rPh sb="125" eb="127">
      <t>ジンコウ</t>
    </rPh>
    <rPh sb="128" eb="130">
      <t>ゲンショウ</t>
    </rPh>
    <rPh sb="131" eb="132">
      <t>カンガ</t>
    </rPh>
    <phoneticPr fontId="5"/>
  </si>
  <si>
    <t>　収益等の状況については、現在赤字となっており、利益が出ていない。定期駐車の利用者数はほぼ横ばいであるが、時間貸し駐車場の利用者数については、駐車場付き商業施設の増加や近隣駐車場の整備、人口減少等により減少している。さらに4年に1度の大規模改修には約2,500万円の費用がかかるため、今後廃止を検討している。</t>
    <rPh sb="1" eb="3">
      <t>シュウエキ</t>
    </rPh>
    <rPh sb="3" eb="4">
      <t>トウ</t>
    </rPh>
    <rPh sb="5" eb="7">
      <t>ジョウキョウ</t>
    </rPh>
    <rPh sb="13" eb="15">
      <t>ゲンザイ</t>
    </rPh>
    <rPh sb="15" eb="17">
      <t>アカジ</t>
    </rPh>
    <rPh sb="24" eb="26">
      <t>リエキ</t>
    </rPh>
    <rPh sb="27" eb="28">
      <t>デ</t>
    </rPh>
    <rPh sb="33" eb="35">
      <t>テイキ</t>
    </rPh>
    <phoneticPr fontId="5"/>
  </si>
  <si>
    <t>①収益的収支比率
100％に満たない赤字状態が続いている。駐車場付きの商業施設の増加や近隣の駐車場整備、人口減少等により、使用料収入は年々減少傾向にある。主な支出は指定管理料であり、5年毎に見直している。
④売上高ＧＯＰ比率
⑤ＥＢＩＴＤＡ
　平均値を大きく下回っている。特に平成25年度からは収支が赤字で、利益が出ていない状況にある。</t>
    <rPh sb="1" eb="4">
      <t>シュウエキテキ</t>
    </rPh>
    <rPh sb="4" eb="6">
      <t>シュウシ</t>
    </rPh>
    <rPh sb="6" eb="8">
      <t>ヒリツ</t>
    </rPh>
    <rPh sb="14" eb="15">
      <t>ミ</t>
    </rPh>
    <rPh sb="18" eb="20">
      <t>アカジ</t>
    </rPh>
    <rPh sb="20" eb="22">
      <t>ジョウタイ</t>
    </rPh>
    <rPh sb="23" eb="24">
      <t>ツヅ</t>
    </rPh>
    <rPh sb="29" eb="32">
      <t>チュウシャジョウ</t>
    </rPh>
    <rPh sb="32" eb="33">
      <t>ツ</t>
    </rPh>
    <rPh sb="35" eb="37">
      <t>ショウギョウ</t>
    </rPh>
    <rPh sb="37" eb="39">
      <t>シセツ</t>
    </rPh>
    <rPh sb="40" eb="42">
      <t>ゾウカ</t>
    </rPh>
    <rPh sb="43" eb="45">
      <t>キンリン</t>
    </rPh>
    <rPh sb="46" eb="49">
      <t>チュウシャジョウ</t>
    </rPh>
    <rPh sb="49" eb="51">
      <t>セイビ</t>
    </rPh>
    <rPh sb="52" eb="54">
      <t>ジンコウ</t>
    </rPh>
    <rPh sb="54" eb="56">
      <t>ゲンショウ</t>
    </rPh>
    <rPh sb="56" eb="57">
      <t>トウ</t>
    </rPh>
    <rPh sb="61" eb="63">
      <t>シヨウ</t>
    </rPh>
    <rPh sb="63" eb="64">
      <t>リョウ</t>
    </rPh>
    <rPh sb="64" eb="66">
      <t>シュウニュウ</t>
    </rPh>
    <rPh sb="67" eb="69">
      <t>ネンネン</t>
    </rPh>
    <rPh sb="69" eb="71">
      <t>ゲンショウ</t>
    </rPh>
    <rPh sb="71" eb="73">
      <t>ケイコウ</t>
    </rPh>
    <rPh sb="77" eb="78">
      <t>オモ</t>
    </rPh>
    <rPh sb="79" eb="81">
      <t>シシュツ</t>
    </rPh>
    <rPh sb="82" eb="84">
      <t>シテイ</t>
    </rPh>
    <rPh sb="84" eb="86">
      <t>カンリ</t>
    </rPh>
    <rPh sb="86" eb="87">
      <t>リョウ</t>
    </rPh>
    <rPh sb="92" eb="94">
      <t>ネンゴト</t>
    </rPh>
    <rPh sb="95" eb="97">
      <t>ミナオ</t>
    </rPh>
    <rPh sb="104" eb="106">
      <t>ウリアゲ</t>
    </rPh>
    <rPh sb="106" eb="107">
      <t>ダカ</t>
    </rPh>
    <rPh sb="110" eb="112">
      <t>ヒリツ</t>
    </rPh>
    <rPh sb="122" eb="125">
      <t>ヘイキンチ</t>
    </rPh>
    <rPh sb="126" eb="127">
      <t>オオ</t>
    </rPh>
    <rPh sb="129" eb="131">
      <t>シタマワ</t>
    </rPh>
    <rPh sb="136" eb="137">
      <t>トク</t>
    </rPh>
    <rPh sb="138" eb="140">
      <t>ヘイセイ</t>
    </rPh>
    <rPh sb="142" eb="143">
      <t>ネン</t>
    </rPh>
    <rPh sb="143" eb="144">
      <t>ド</t>
    </rPh>
    <rPh sb="147" eb="149">
      <t>シュウシ</t>
    </rPh>
    <rPh sb="150" eb="152">
      <t>アカジ</t>
    </rPh>
    <rPh sb="154" eb="156">
      <t>リエキ</t>
    </rPh>
    <rPh sb="157" eb="158">
      <t>デ</t>
    </rPh>
    <rPh sb="162" eb="164">
      <t>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</si>
</sst>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86.7</c:v>
                </c:pt>
                <c:pt idx="1">
                  <c:v>87.5</c:v>
                </c:pt>
                <c:pt idx="2">
                  <c:v>87</c:v>
                </c:pt>
                <c:pt idx="3">
                  <c:v>93.5</c:v>
                </c:pt>
                <c:pt idx="4">
                  <c:v>92.5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D1-4B52-A817-67E55FDDC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22432"/>
        <c:axId val="55524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385.5</c:v>
                </c:pt>
                <c:pt idx="1">
                  <c:v>419.4</c:v>
                </c:pt>
                <c:pt idx="2">
                  <c:v>371</c:v>
                </c:pt>
                <c:pt idx="3">
                  <c:v>509.2</c:v>
                </c:pt>
                <c:pt idx="4">
                  <c:v>449.1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D1-4B52-A817-67E55FDDC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522432"/>
        <c:axId val="55524352"/>
      </c:lineChart>
      <c:dateAx>
        <c:axId val="55522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5524352"/>
        <c:crosses val="autoZero"/>
        <c:auto val="1"/>
        <c:lblOffset val="100"/>
        <c:baseTimeUnit val="years"/>
      </c:dateAx>
      <c:valAx>
        <c:axId val="55524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55224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CA-49B7-98D5-C9380D426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789696"/>
        <c:axId val="103791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78.400000000000006</c:v>
                </c:pt>
                <c:pt idx="1">
                  <c:v>70.5</c:v>
                </c:pt>
                <c:pt idx="2">
                  <c:v>59.2</c:v>
                </c:pt>
                <c:pt idx="3">
                  <c:v>62.4</c:v>
                </c:pt>
                <c:pt idx="4">
                  <c:v>82.7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CA-49B7-98D5-C9380D426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789696"/>
        <c:axId val="103791616"/>
      </c:lineChart>
      <c:dateAx>
        <c:axId val="103789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791616"/>
        <c:crosses val="autoZero"/>
        <c:auto val="1"/>
        <c:lblOffset val="100"/>
        <c:baseTimeUnit val="years"/>
      </c:dateAx>
      <c:valAx>
        <c:axId val="103791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37896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00EB-45BE-A49D-03B7D1FD8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128128"/>
        <c:axId val="106130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EB-45BE-A49D-03B7D1FD8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128128"/>
        <c:axId val="106130048"/>
      </c:lineChart>
      <c:dateAx>
        <c:axId val="106128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130048"/>
        <c:crosses val="autoZero"/>
        <c:auto val="1"/>
        <c:lblOffset val="100"/>
        <c:baseTimeUnit val="years"/>
      </c:dateAx>
      <c:valAx>
        <c:axId val="106130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61281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C37-4D0C-9B58-E02F42664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178432"/>
        <c:axId val="106184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37-4D0C-9B58-E02F42664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178432"/>
        <c:axId val="106184704"/>
      </c:lineChart>
      <c:dateAx>
        <c:axId val="106178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184704"/>
        <c:crosses val="autoZero"/>
        <c:auto val="1"/>
        <c:lblOffset val="100"/>
        <c:baseTimeUnit val="years"/>
      </c:dateAx>
      <c:valAx>
        <c:axId val="106184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61784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CC-47A3-B118-E6E942DF7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223104"/>
        <c:axId val="106225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3.5</c:v>
                </c:pt>
                <c:pt idx="1">
                  <c:v>3.2</c:v>
                </c:pt>
                <c:pt idx="2">
                  <c:v>2.9</c:v>
                </c:pt>
                <c:pt idx="3">
                  <c:v>6</c:v>
                </c:pt>
                <c:pt idx="4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CC-47A3-B118-E6E942DF7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223104"/>
        <c:axId val="106225024"/>
      </c:lineChart>
      <c:dateAx>
        <c:axId val="106223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225024"/>
        <c:crosses val="autoZero"/>
        <c:auto val="1"/>
        <c:lblOffset val="100"/>
        <c:baseTimeUnit val="years"/>
      </c:dateAx>
      <c:valAx>
        <c:axId val="106225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62231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19-4F1D-8F3D-D23772D23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284544"/>
        <c:axId val="106286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23</c:v>
                </c:pt>
                <c:pt idx="1">
                  <c:v>22</c:v>
                </c:pt>
                <c:pt idx="2">
                  <c:v>16</c:v>
                </c:pt>
                <c:pt idx="3">
                  <c:v>21</c:v>
                </c:pt>
                <c:pt idx="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19-4F1D-8F3D-D23772D23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284544"/>
        <c:axId val="106286464"/>
      </c:lineChart>
      <c:dateAx>
        <c:axId val="106284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286464"/>
        <c:crosses val="autoZero"/>
        <c:auto val="1"/>
        <c:lblOffset val="100"/>
        <c:baseTimeUnit val="years"/>
      </c:dateAx>
      <c:valAx>
        <c:axId val="106286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62845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32.9</c:v>
                </c:pt>
                <c:pt idx="1">
                  <c:v>34.799999999999997</c:v>
                </c:pt>
                <c:pt idx="2">
                  <c:v>32.299999999999997</c:v>
                </c:pt>
                <c:pt idx="3">
                  <c:v>32.9</c:v>
                </c:pt>
                <c:pt idx="4">
                  <c:v>32.299999999999997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2A-4E25-B4E5-EB50845F7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329216"/>
        <c:axId val="106331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252.8</c:v>
                </c:pt>
                <c:pt idx="1">
                  <c:v>269</c:v>
                </c:pt>
                <c:pt idx="2">
                  <c:v>276.60000000000002</c:v>
                </c:pt>
                <c:pt idx="3">
                  <c:v>274.8</c:v>
                </c:pt>
                <c:pt idx="4">
                  <c:v>277.2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2A-4E25-B4E5-EB50845F7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329216"/>
        <c:axId val="106331136"/>
      </c:lineChart>
      <c:dateAx>
        <c:axId val="106329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331136"/>
        <c:crosses val="autoZero"/>
        <c:auto val="1"/>
        <c:lblOffset val="100"/>
        <c:baseTimeUnit val="years"/>
      </c:dateAx>
      <c:valAx>
        <c:axId val="106331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63292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-19.5</c:v>
                </c:pt>
                <c:pt idx="1">
                  <c:v>-14.3</c:v>
                </c:pt>
                <c:pt idx="2">
                  <c:v>-14.9</c:v>
                </c:pt>
                <c:pt idx="3">
                  <c:v>-7</c:v>
                </c:pt>
                <c:pt idx="4">
                  <c:v>-8.1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92-4C3A-9319-21B917E72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363904"/>
        <c:axId val="106439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40.700000000000003</c:v>
                </c:pt>
                <c:pt idx="1">
                  <c:v>38.200000000000003</c:v>
                </c:pt>
                <c:pt idx="2">
                  <c:v>34.6</c:v>
                </c:pt>
                <c:pt idx="3">
                  <c:v>37.6</c:v>
                </c:pt>
                <c:pt idx="4">
                  <c:v>33.200000000000003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92-4C3A-9319-21B917E72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363904"/>
        <c:axId val="106439808"/>
      </c:lineChart>
      <c:dateAx>
        <c:axId val="106363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439808"/>
        <c:crosses val="autoZero"/>
        <c:auto val="1"/>
        <c:lblOffset val="100"/>
        <c:baseTimeUnit val="years"/>
      </c:dateAx>
      <c:valAx>
        <c:axId val="106439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63639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-2137</c:v>
                </c:pt>
                <c:pt idx="1">
                  <c:v>-1636</c:v>
                </c:pt>
                <c:pt idx="2">
                  <c:v>-1623</c:v>
                </c:pt>
                <c:pt idx="3">
                  <c:v>-780</c:v>
                </c:pt>
                <c:pt idx="4">
                  <c:v>-935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FB-41FD-B972-6AA0903A7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482304"/>
        <c:axId val="106488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7496</c:v>
                </c:pt>
                <c:pt idx="1">
                  <c:v>6967</c:v>
                </c:pt>
                <c:pt idx="2">
                  <c:v>7138</c:v>
                </c:pt>
                <c:pt idx="3">
                  <c:v>8131</c:v>
                </c:pt>
                <c:pt idx="4">
                  <c:v>8024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FB-41FD-B972-6AA0903A7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82304"/>
        <c:axId val="106488576"/>
      </c:lineChart>
      <c:dateAx>
        <c:axId val="106482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488576"/>
        <c:crosses val="autoZero"/>
        <c:auto val="1"/>
        <c:lblOffset val="100"/>
        <c:baseTimeUnit val="years"/>
      </c:dateAx>
      <c:valAx>
        <c:axId val="106488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64823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70" zoomScaleNormal="70" zoomScaleSheetLayoutView="70" workbookViewId="0"/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愛媛県八幡浜市　新川駐車場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Ａ３Ｂ１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商業施設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2639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117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44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161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120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代行制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130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>
        <f>データ!$B$11</f>
        <v>41640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>
        <f>データ!$C$11</f>
        <v>42005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>
        <f>データ!$D$11</f>
        <v>42370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>
        <f>データ!$E$11</f>
        <v>42736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>
        <f>データ!$F$11</f>
        <v>43101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>
        <f>データ!$B$11</f>
        <v>41640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>
        <f>データ!$C$11</f>
        <v>42005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>
        <f>データ!$D$11</f>
        <v>42370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>
        <f>データ!$E$11</f>
        <v>42736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>
        <f>データ!$F$11</f>
        <v>43101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>
        <f>データ!$B$11</f>
        <v>41640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>
        <f>データ!$C$11</f>
        <v>42005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>
        <f>データ!$D$11</f>
        <v>42370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>
        <f>データ!$E$11</f>
        <v>42736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>
        <f>データ!$F$11</f>
        <v>43101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86.7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87.5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87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93.5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92.5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32.9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34.799999999999997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32.299999999999997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32.9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32.299999999999997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385.5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419.4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371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509.2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449.1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3.5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3.2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2.9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6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3.8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252.8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269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276.60000000000002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274.8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277.2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127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128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>
        <f>データ!$B$11</f>
        <v>41640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>
        <f>データ!$C$11</f>
        <v>42005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>
        <f>データ!$D$11</f>
        <v>42370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>
        <f>データ!$E$11</f>
        <v>42736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>
        <f>データ!$F$11</f>
        <v>43101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>
        <f>データ!$B$11</f>
        <v>41640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>
        <f>データ!$C$11</f>
        <v>42005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>
        <f>データ!$D$11</f>
        <v>42370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>
        <f>データ!$E$11</f>
        <v>42736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>
        <f>データ!$F$11</f>
        <v>43101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>
        <f>データ!$B$11</f>
        <v>41640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>
        <f>データ!$C$11</f>
        <v>42005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>
        <f>データ!$D$11</f>
        <v>42370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>
        <f>データ!$E$11</f>
        <v>42736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>
        <f>データ!$F$11</f>
        <v>43101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-19.5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-14.3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-14.9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-7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-8.1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-2137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-1636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-1623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-780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-935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23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22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16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21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17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40.700000000000003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38.200000000000003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34.6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37.6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33.200000000000003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7496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6967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7138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8131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8024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129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0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>
        <f>データ!$B$11</f>
        <v>41640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>
        <f>データ!$C$11</f>
        <v>42005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>
        <f>データ!$D$11</f>
        <v>42370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>
        <f>データ!$E$11</f>
        <v>42736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>
        <f>データ!$F$11</f>
        <v>43101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0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>
        <f>データ!$B$11</f>
        <v>41640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>
        <f>データ!$C$11</f>
        <v>42005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>
        <f>データ!$D$11</f>
        <v>42370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>
        <f>データ!$E$11</f>
        <v>42736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>
        <f>データ!$F$11</f>
        <v>43101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>
        <f>データ!$B$11</f>
        <v>41640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>
        <f>データ!$C$11</f>
        <v>42005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>
        <f>データ!$D$11</f>
        <v>42370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>
        <f>データ!$E$11</f>
        <v>42736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>
        <f>データ!$F$11</f>
        <v>43101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78.400000000000006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70.5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59.2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62.4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82.7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pngcSNaABh1CVUBOeFlqoJObxRIQRmj/el2KISTpB0kEgwcURxoY3C0kXGYOJfacMujl9N1oi2h4ITbjsiswtQ==" saltValue="s6NZh34+uzMBp8rbevEBRQ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89</v>
      </c>
      <c r="AK5" s="59" t="s">
        <v>90</v>
      </c>
      <c r="AL5" s="59" t="s">
        <v>91</v>
      </c>
      <c r="AM5" s="59" t="s">
        <v>92</v>
      </c>
      <c r="AN5" s="59" t="s">
        <v>93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89</v>
      </c>
      <c r="AV5" s="59" t="s">
        <v>100</v>
      </c>
      <c r="AW5" s="59" t="s">
        <v>91</v>
      </c>
      <c r="AX5" s="59" t="s">
        <v>92</v>
      </c>
      <c r="AY5" s="59" t="s">
        <v>101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89</v>
      </c>
      <c r="BG5" s="59" t="s">
        <v>90</v>
      </c>
      <c r="BH5" s="59" t="s">
        <v>91</v>
      </c>
      <c r="BI5" s="59" t="s">
        <v>92</v>
      </c>
      <c r="BJ5" s="59" t="s">
        <v>101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89</v>
      </c>
      <c r="BR5" s="59" t="s">
        <v>90</v>
      </c>
      <c r="BS5" s="59" t="s">
        <v>91</v>
      </c>
      <c r="BT5" s="59" t="s">
        <v>92</v>
      </c>
      <c r="BU5" s="59" t="s">
        <v>93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89</v>
      </c>
      <c r="CC5" s="59" t="s">
        <v>90</v>
      </c>
      <c r="CD5" s="59" t="s">
        <v>91</v>
      </c>
      <c r="CE5" s="59" t="s">
        <v>92</v>
      </c>
      <c r="CF5" s="59" t="s">
        <v>93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89</v>
      </c>
      <c r="CP5" s="59" t="s">
        <v>90</v>
      </c>
      <c r="CQ5" s="59" t="s">
        <v>91</v>
      </c>
      <c r="CR5" s="59" t="s">
        <v>92</v>
      </c>
      <c r="CS5" s="59" t="s">
        <v>93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102</v>
      </c>
      <c r="DA5" s="59" t="s">
        <v>90</v>
      </c>
      <c r="DB5" s="59" t="s">
        <v>91</v>
      </c>
      <c r="DC5" s="59" t="s">
        <v>92</v>
      </c>
      <c r="DD5" s="59" t="s">
        <v>93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89</v>
      </c>
      <c r="DL5" s="59" t="s">
        <v>100</v>
      </c>
      <c r="DM5" s="59" t="s">
        <v>103</v>
      </c>
      <c r="DN5" s="59" t="s">
        <v>92</v>
      </c>
      <c r="DO5" s="59" t="s">
        <v>93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104</v>
      </c>
      <c r="B6" s="60">
        <f>B8</f>
        <v>2018</v>
      </c>
      <c r="C6" s="60">
        <f t="shared" ref="C6:X6" si="1">C8</f>
        <v>382043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</v>
      </c>
      <c r="H6" s="60" t="str">
        <f>SUBSTITUTE(H8,"　","")</f>
        <v>愛媛県八幡浜市</v>
      </c>
      <c r="I6" s="60" t="str">
        <f t="shared" si="1"/>
        <v>新川駐車場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広場式</v>
      </c>
      <c r="R6" s="63">
        <f t="shared" si="1"/>
        <v>44</v>
      </c>
      <c r="S6" s="62" t="str">
        <f t="shared" si="1"/>
        <v>商業施設</v>
      </c>
      <c r="T6" s="62" t="str">
        <f t="shared" si="1"/>
        <v>無</v>
      </c>
      <c r="U6" s="63">
        <f t="shared" si="1"/>
        <v>2639</v>
      </c>
      <c r="V6" s="63">
        <f t="shared" si="1"/>
        <v>161</v>
      </c>
      <c r="W6" s="63">
        <f t="shared" si="1"/>
        <v>120</v>
      </c>
      <c r="X6" s="62" t="str">
        <f t="shared" si="1"/>
        <v>代行制</v>
      </c>
      <c r="Y6" s="64">
        <f>IF(Y8="-",NA(),Y8)</f>
        <v>86.7</v>
      </c>
      <c r="Z6" s="64">
        <f t="shared" ref="Z6:AH6" si="2">IF(Z8="-",NA(),Z8)</f>
        <v>87.5</v>
      </c>
      <c r="AA6" s="64">
        <f t="shared" si="2"/>
        <v>87</v>
      </c>
      <c r="AB6" s="64">
        <f t="shared" si="2"/>
        <v>93.5</v>
      </c>
      <c r="AC6" s="64">
        <f t="shared" si="2"/>
        <v>92.5</v>
      </c>
      <c r="AD6" s="64">
        <f t="shared" si="2"/>
        <v>385.5</v>
      </c>
      <c r="AE6" s="64">
        <f t="shared" si="2"/>
        <v>419.4</v>
      </c>
      <c r="AF6" s="64">
        <f t="shared" si="2"/>
        <v>371</v>
      </c>
      <c r="AG6" s="64">
        <f t="shared" si="2"/>
        <v>509.2</v>
      </c>
      <c r="AH6" s="64">
        <f t="shared" si="2"/>
        <v>449.1</v>
      </c>
      <c r="AI6" s="61" t="str">
        <f>IF(AI8="-","",IF(AI8="-","【-】","【"&amp;SUBSTITUTE(TEXT(AI8,"#,##0.0"),"-","△")&amp;"】"))</f>
        <v>【297.1】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3.5</v>
      </c>
      <c r="AP6" s="64">
        <f t="shared" si="3"/>
        <v>3.2</v>
      </c>
      <c r="AQ6" s="64">
        <f t="shared" si="3"/>
        <v>2.9</v>
      </c>
      <c r="AR6" s="64">
        <f t="shared" si="3"/>
        <v>6</v>
      </c>
      <c r="AS6" s="64">
        <f t="shared" si="3"/>
        <v>3.8</v>
      </c>
      <c r="AT6" s="61" t="str">
        <f>IF(AT8="-","",IF(AT8="-","【-】","【"&amp;SUBSTITUTE(TEXT(AT8,"#,##0.0"),"-","△")&amp;"】"))</f>
        <v>【5.3】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23</v>
      </c>
      <c r="BA6" s="65">
        <f t="shared" si="4"/>
        <v>22</v>
      </c>
      <c r="BB6" s="65">
        <f t="shared" si="4"/>
        <v>16</v>
      </c>
      <c r="BC6" s="65">
        <f t="shared" si="4"/>
        <v>21</v>
      </c>
      <c r="BD6" s="65">
        <f t="shared" si="4"/>
        <v>17</v>
      </c>
      <c r="BE6" s="63" t="str">
        <f>IF(BE8="-","",IF(BE8="-","【-】","【"&amp;SUBSTITUTE(TEXT(BE8,"#,##0"),"-","△")&amp;"】"))</f>
        <v>【30】</v>
      </c>
      <c r="BF6" s="64">
        <f>IF(BF8="-",NA(),BF8)</f>
        <v>-19.5</v>
      </c>
      <c r="BG6" s="64">
        <f t="shared" ref="BG6:BO6" si="5">IF(BG8="-",NA(),BG8)</f>
        <v>-14.3</v>
      </c>
      <c r="BH6" s="64">
        <f t="shared" si="5"/>
        <v>-14.9</v>
      </c>
      <c r="BI6" s="64">
        <f t="shared" si="5"/>
        <v>-7</v>
      </c>
      <c r="BJ6" s="64">
        <f t="shared" si="5"/>
        <v>-8.1</v>
      </c>
      <c r="BK6" s="64">
        <f t="shared" si="5"/>
        <v>40.700000000000003</v>
      </c>
      <c r="BL6" s="64">
        <f t="shared" si="5"/>
        <v>38.200000000000003</v>
      </c>
      <c r="BM6" s="64">
        <f t="shared" si="5"/>
        <v>34.6</v>
      </c>
      <c r="BN6" s="64">
        <f t="shared" si="5"/>
        <v>37.6</v>
      </c>
      <c r="BO6" s="64">
        <f t="shared" si="5"/>
        <v>33.200000000000003</v>
      </c>
      <c r="BP6" s="61" t="str">
        <f>IF(BP8="-","",IF(BP8="-","【-】","【"&amp;SUBSTITUTE(TEXT(BP8,"#,##0.0"),"-","△")&amp;"】"))</f>
        <v>【26.3】</v>
      </c>
      <c r="BQ6" s="65">
        <f>IF(BQ8="-",NA(),BQ8)</f>
        <v>-2137</v>
      </c>
      <c r="BR6" s="65">
        <f t="shared" ref="BR6:BZ6" si="6">IF(BR8="-",NA(),BR8)</f>
        <v>-1636</v>
      </c>
      <c r="BS6" s="65">
        <f t="shared" si="6"/>
        <v>-1623</v>
      </c>
      <c r="BT6" s="65">
        <f t="shared" si="6"/>
        <v>-780</v>
      </c>
      <c r="BU6" s="65">
        <f t="shared" si="6"/>
        <v>-935</v>
      </c>
      <c r="BV6" s="65">
        <f t="shared" si="6"/>
        <v>7496</v>
      </c>
      <c r="BW6" s="65">
        <f t="shared" si="6"/>
        <v>6967</v>
      </c>
      <c r="BX6" s="65">
        <f t="shared" si="6"/>
        <v>7138</v>
      </c>
      <c r="BY6" s="65">
        <f t="shared" si="6"/>
        <v>8131</v>
      </c>
      <c r="BZ6" s="65">
        <f t="shared" si="6"/>
        <v>8024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105</v>
      </c>
      <c r="CM6" s="63">
        <f t="shared" ref="CM6:CN6" si="7">CM8</f>
        <v>0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105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78.400000000000006</v>
      </c>
      <c r="DF6" s="64">
        <f t="shared" si="8"/>
        <v>70.5</v>
      </c>
      <c r="DG6" s="64">
        <f t="shared" si="8"/>
        <v>59.2</v>
      </c>
      <c r="DH6" s="64">
        <f t="shared" si="8"/>
        <v>62.4</v>
      </c>
      <c r="DI6" s="64">
        <f t="shared" si="8"/>
        <v>82.7</v>
      </c>
      <c r="DJ6" s="61" t="str">
        <f>IF(DJ8="-","",IF(DJ8="-","【-】","【"&amp;SUBSTITUTE(TEXT(DJ8,"#,##0.0"),"-","△")&amp;"】"))</f>
        <v>【103.6】</v>
      </c>
      <c r="DK6" s="64">
        <f>IF(DK8="-",NA(),DK8)</f>
        <v>32.9</v>
      </c>
      <c r="DL6" s="64">
        <f t="shared" ref="DL6:DT6" si="9">IF(DL8="-",NA(),DL8)</f>
        <v>34.799999999999997</v>
      </c>
      <c r="DM6" s="64">
        <f t="shared" si="9"/>
        <v>32.299999999999997</v>
      </c>
      <c r="DN6" s="64">
        <f t="shared" si="9"/>
        <v>32.9</v>
      </c>
      <c r="DO6" s="64">
        <f t="shared" si="9"/>
        <v>32.299999999999997</v>
      </c>
      <c r="DP6" s="64">
        <f t="shared" si="9"/>
        <v>252.8</v>
      </c>
      <c r="DQ6" s="64">
        <f t="shared" si="9"/>
        <v>269</v>
      </c>
      <c r="DR6" s="64">
        <f t="shared" si="9"/>
        <v>276.60000000000002</v>
      </c>
      <c r="DS6" s="64">
        <f t="shared" si="9"/>
        <v>274.8</v>
      </c>
      <c r="DT6" s="64">
        <f t="shared" si="9"/>
        <v>277.2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15">
      <c r="A7" s="49" t="s">
        <v>106</v>
      </c>
      <c r="B7" s="60">
        <f t="shared" ref="B7:X7" si="10">B8</f>
        <v>2018</v>
      </c>
      <c r="C7" s="60">
        <f t="shared" si="10"/>
        <v>382043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</v>
      </c>
      <c r="H7" s="60" t="str">
        <f t="shared" si="10"/>
        <v>愛媛県　八幡浜市</v>
      </c>
      <c r="I7" s="60" t="str">
        <f t="shared" si="10"/>
        <v>新川駐車場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広場式</v>
      </c>
      <c r="R7" s="63">
        <f t="shared" si="10"/>
        <v>44</v>
      </c>
      <c r="S7" s="62" t="str">
        <f t="shared" si="10"/>
        <v>商業施設</v>
      </c>
      <c r="T7" s="62" t="str">
        <f t="shared" si="10"/>
        <v>無</v>
      </c>
      <c r="U7" s="63">
        <f t="shared" si="10"/>
        <v>2639</v>
      </c>
      <c r="V7" s="63">
        <f t="shared" si="10"/>
        <v>161</v>
      </c>
      <c r="W7" s="63">
        <f t="shared" si="10"/>
        <v>120</v>
      </c>
      <c r="X7" s="62" t="str">
        <f t="shared" si="10"/>
        <v>代行制</v>
      </c>
      <c r="Y7" s="64">
        <f>Y8</f>
        <v>86.7</v>
      </c>
      <c r="Z7" s="64">
        <f t="shared" ref="Z7:AH7" si="11">Z8</f>
        <v>87.5</v>
      </c>
      <c r="AA7" s="64">
        <f t="shared" si="11"/>
        <v>87</v>
      </c>
      <c r="AB7" s="64">
        <f t="shared" si="11"/>
        <v>93.5</v>
      </c>
      <c r="AC7" s="64">
        <f t="shared" si="11"/>
        <v>92.5</v>
      </c>
      <c r="AD7" s="64">
        <f t="shared" si="11"/>
        <v>385.5</v>
      </c>
      <c r="AE7" s="64">
        <f t="shared" si="11"/>
        <v>419.4</v>
      </c>
      <c r="AF7" s="64">
        <f t="shared" si="11"/>
        <v>371</v>
      </c>
      <c r="AG7" s="64">
        <f t="shared" si="11"/>
        <v>509.2</v>
      </c>
      <c r="AH7" s="64">
        <f t="shared" si="11"/>
        <v>449.1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3.5</v>
      </c>
      <c r="AP7" s="64">
        <f t="shared" si="12"/>
        <v>3.2</v>
      </c>
      <c r="AQ7" s="64">
        <f t="shared" si="12"/>
        <v>2.9</v>
      </c>
      <c r="AR7" s="64">
        <f t="shared" si="12"/>
        <v>6</v>
      </c>
      <c r="AS7" s="64">
        <f t="shared" si="12"/>
        <v>3.8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23</v>
      </c>
      <c r="BA7" s="65">
        <f t="shared" si="13"/>
        <v>22</v>
      </c>
      <c r="BB7" s="65">
        <f t="shared" si="13"/>
        <v>16</v>
      </c>
      <c r="BC7" s="65">
        <f t="shared" si="13"/>
        <v>21</v>
      </c>
      <c r="BD7" s="65">
        <f t="shared" si="13"/>
        <v>17</v>
      </c>
      <c r="BE7" s="63"/>
      <c r="BF7" s="64">
        <f>BF8</f>
        <v>-19.5</v>
      </c>
      <c r="BG7" s="64">
        <f t="shared" ref="BG7:BO7" si="14">BG8</f>
        <v>-14.3</v>
      </c>
      <c r="BH7" s="64">
        <f t="shared" si="14"/>
        <v>-14.9</v>
      </c>
      <c r="BI7" s="64">
        <f t="shared" si="14"/>
        <v>-7</v>
      </c>
      <c r="BJ7" s="64">
        <f t="shared" si="14"/>
        <v>-8.1</v>
      </c>
      <c r="BK7" s="64">
        <f t="shared" si="14"/>
        <v>40.700000000000003</v>
      </c>
      <c r="BL7" s="64">
        <f t="shared" si="14"/>
        <v>38.200000000000003</v>
      </c>
      <c r="BM7" s="64">
        <f t="shared" si="14"/>
        <v>34.6</v>
      </c>
      <c r="BN7" s="64">
        <f t="shared" si="14"/>
        <v>37.6</v>
      </c>
      <c r="BO7" s="64">
        <f t="shared" si="14"/>
        <v>33.200000000000003</v>
      </c>
      <c r="BP7" s="61"/>
      <c r="BQ7" s="65">
        <f>BQ8</f>
        <v>-2137</v>
      </c>
      <c r="BR7" s="65">
        <f t="shared" ref="BR7:BZ7" si="15">BR8</f>
        <v>-1636</v>
      </c>
      <c r="BS7" s="65">
        <f t="shared" si="15"/>
        <v>-1623</v>
      </c>
      <c r="BT7" s="65">
        <f t="shared" si="15"/>
        <v>-780</v>
      </c>
      <c r="BU7" s="65">
        <f t="shared" si="15"/>
        <v>-935</v>
      </c>
      <c r="BV7" s="65">
        <f t="shared" si="15"/>
        <v>7496</v>
      </c>
      <c r="BW7" s="65">
        <f t="shared" si="15"/>
        <v>6967</v>
      </c>
      <c r="BX7" s="65">
        <f t="shared" si="15"/>
        <v>7138</v>
      </c>
      <c r="BY7" s="65">
        <f t="shared" si="15"/>
        <v>8131</v>
      </c>
      <c r="BZ7" s="65">
        <f t="shared" si="15"/>
        <v>8024</v>
      </c>
      <c r="CA7" s="63"/>
      <c r="CB7" s="64" t="s">
        <v>107</v>
      </c>
      <c r="CC7" s="64" t="s">
        <v>107</v>
      </c>
      <c r="CD7" s="64" t="s">
        <v>107</v>
      </c>
      <c r="CE7" s="64" t="s">
        <v>107</v>
      </c>
      <c r="CF7" s="64" t="s">
        <v>107</v>
      </c>
      <c r="CG7" s="64" t="s">
        <v>107</v>
      </c>
      <c r="CH7" s="64" t="s">
        <v>107</v>
      </c>
      <c r="CI7" s="64" t="s">
        <v>107</v>
      </c>
      <c r="CJ7" s="64" t="s">
        <v>107</v>
      </c>
      <c r="CK7" s="64" t="s">
        <v>108</v>
      </c>
      <c r="CL7" s="61"/>
      <c r="CM7" s="63">
        <f>CM8</f>
        <v>0</v>
      </c>
      <c r="CN7" s="63">
        <f>CN8</f>
        <v>0</v>
      </c>
      <c r="CO7" s="64" t="s">
        <v>107</v>
      </c>
      <c r="CP7" s="64" t="s">
        <v>107</v>
      </c>
      <c r="CQ7" s="64" t="s">
        <v>107</v>
      </c>
      <c r="CR7" s="64" t="s">
        <v>107</v>
      </c>
      <c r="CS7" s="64" t="s">
        <v>107</v>
      </c>
      <c r="CT7" s="64" t="s">
        <v>107</v>
      </c>
      <c r="CU7" s="64" t="s">
        <v>107</v>
      </c>
      <c r="CV7" s="64" t="s">
        <v>107</v>
      </c>
      <c r="CW7" s="64" t="s">
        <v>107</v>
      </c>
      <c r="CX7" s="64" t="s">
        <v>105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78.400000000000006</v>
      </c>
      <c r="DF7" s="64">
        <f t="shared" si="16"/>
        <v>70.5</v>
      </c>
      <c r="DG7" s="64">
        <f t="shared" si="16"/>
        <v>59.2</v>
      </c>
      <c r="DH7" s="64">
        <f t="shared" si="16"/>
        <v>62.4</v>
      </c>
      <c r="DI7" s="64">
        <f t="shared" si="16"/>
        <v>82.7</v>
      </c>
      <c r="DJ7" s="61"/>
      <c r="DK7" s="64">
        <f>DK8</f>
        <v>32.9</v>
      </c>
      <c r="DL7" s="64">
        <f t="shared" ref="DL7:DT7" si="17">DL8</f>
        <v>34.799999999999997</v>
      </c>
      <c r="DM7" s="64">
        <f t="shared" si="17"/>
        <v>32.299999999999997</v>
      </c>
      <c r="DN7" s="64">
        <f t="shared" si="17"/>
        <v>32.9</v>
      </c>
      <c r="DO7" s="64">
        <f t="shared" si="17"/>
        <v>32.299999999999997</v>
      </c>
      <c r="DP7" s="64">
        <f t="shared" si="17"/>
        <v>252.8</v>
      </c>
      <c r="DQ7" s="64">
        <f t="shared" si="17"/>
        <v>269</v>
      </c>
      <c r="DR7" s="64">
        <f t="shared" si="17"/>
        <v>276.60000000000002</v>
      </c>
      <c r="DS7" s="64">
        <f t="shared" si="17"/>
        <v>274.8</v>
      </c>
      <c r="DT7" s="64">
        <f t="shared" si="17"/>
        <v>277.2</v>
      </c>
      <c r="DU7" s="61"/>
    </row>
    <row r="8" spans="1:125" s="66" customFormat="1" x14ac:dyDescent="0.15">
      <c r="A8" s="49"/>
      <c r="B8" s="67">
        <v>2018</v>
      </c>
      <c r="C8" s="67">
        <v>382043</v>
      </c>
      <c r="D8" s="67">
        <v>47</v>
      </c>
      <c r="E8" s="67">
        <v>14</v>
      </c>
      <c r="F8" s="67">
        <v>0</v>
      </c>
      <c r="G8" s="67">
        <v>1</v>
      </c>
      <c r="H8" s="67" t="s">
        <v>109</v>
      </c>
      <c r="I8" s="67" t="s">
        <v>110</v>
      </c>
      <c r="J8" s="67" t="s">
        <v>111</v>
      </c>
      <c r="K8" s="67" t="s">
        <v>112</v>
      </c>
      <c r="L8" s="67" t="s">
        <v>113</v>
      </c>
      <c r="M8" s="67" t="s">
        <v>114</v>
      </c>
      <c r="N8" s="67" t="s">
        <v>115</v>
      </c>
      <c r="O8" s="68" t="s">
        <v>116</v>
      </c>
      <c r="P8" s="69" t="s">
        <v>117</v>
      </c>
      <c r="Q8" s="69" t="s">
        <v>118</v>
      </c>
      <c r="R8" s="70">
        <v>44</v>
      </c>
      <c r="S8" s="69" t="s">
        <v>119</v>
      </c>
      <c r="T8" s="69" t="s">
        <v>120</v>
      </c>
      <c r="U8" s="70">
        <v>2639</v>
      </c>
      <c r="V8" s="70">
        <v>161</v>
      </c>
      <c r="W8" s="70">
        <v>120</v>
      </c>
      <c r="X8" s="69" t="s">
        <v>121</v>
      </c>
      <c r="Y8" s="71">
        <v>86.7</v>
      </c>
      <c r="Z8" s="71">
        <v>87.5</v>
      </c>
      <c r="AA8" s="71">
        <v>87</v>
      </c>
      <c r="AB8" s="71">
        <v>93.5</v>
      </c>
      <c r="AC8" s="71">
        <v>92.5</v>
      </c>
      <c r="AD8" s="71">
        <v>385.5</v>
      </c>
      <c r="AE8" s="71">
        <v>419.4</v>
      </c>
      <c r="AF8" s="71">
        <v>371</v>
      </c>
      <c r="AG8" s="71">
        <v>509.2</v>
      </c>
      <c r="AH8" s="71">
        <v>449.1</v>
      </c>
      <c r="AI8" s="68">
        <v>297.10000000000002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3.5</v>
      </c>
      <c r="AP8" s="71">
        <v>3.2</v>
      </c>
      <c r="AQ8" s="71">
        <v>2.9</v>
      </c>
      <c r="AR8" s="71">
        <v>6</v>
      </c>
      <c r="AS8" s="71">
        <v>3.8</v>
      </c>
      <c r="AT8" s="68">
        <v>5.3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23</v>
      </c>
      <c r="BA8" s="72">
        <v>22</v>
      </c>
      <c r="BB8" s="72">
        <v>16</v>
      </c>
      <c r="BC8" s="72">
        <v>21</v>
      </c>
      <c r="BD8" s="72">
        <v>17</v>
      </c>
      <c r="BE8" s="72">
        <v>30</v>
      </c>
      <c r="BF8" s="71">
        <v>-19.5</v>
      </c>
      <c r="BG8" s="71">
        <v>-14.3</v>
      </c>
      <c r="BH8" s="71">
        <v>-14.9</v>
      </c>
      <c r="BI8" s="71">
        <v>-7</v>
      </c>
      <c r="BJ8" s="71">
        <v>-8.1</v>
      </c>
      <c r="BK8" s="71">
        <v>40.700000000000003</v>
      </c>
      <c r="BL8" s="71">
        <v>38.200000000000003</v>
      </c>
      <c r="BM8" s="71">
        <v>34.6</v>
      </c>
      <c r="BN8" s="71">
        <v>37.6</v>
      </c>
      <c r="BO8" s="71">
        <v>33.200000000000003</v>
      </c>
      <c r="BP8" s="68">
        <v>26.3</v>
      </c>
      <c r="BQ8" s="72">
        <v>-2137</v>
      </c>
      <c r="BR8" s="72">
        <v>-1636</v>
      </c>
      <c r="BS8" s="72">
        <v>-1623</v>
      </c>
      <c r="BT8" s="73">
        <v>-780</v>
      </c>
      <c r="BU8" s="73">
        <v>-935</v>
      </c>
      <c r="BV8" s="72">
        <v>7496</v>
      </c>
      <c r="BW8" s="72">
        <v>6967</v>
      </c>
      <c r="BX8" s="72">
        <v>7138</v>
      </c>
      <c r="BY8" s="72">
        <v>8131</v>
      </c>
      <c r="BZ8" s="72">
        <v>8024</v>
      </c>
      <c r="CA8" s="70">
        <v>16102</v>
      </c>
      <c r="CB8" s="71" t="s">
        <v>113</v>
      </c>
      <c r="CC8" s="71" t="s">
        <v>113</v>
      </c>
      <c r="CD8" s="71" t="s">
        <v>113</v>
      </c>
      <c r="CE8" s="71" t="s">
        <v>113</v>
      </c>
      <c r="CF8" s="71" t="s">
        <v>113</v>
      </c>
      <c r="CG8" s="71" t="s">
        <v>113</v>
      </c>
      <c r="CH8" s="71" t="s">
        <v>113</v>
      </c>
      <c r="CI8" s="71" t="s">
        <v>113</v>
      </c>
      <c r="CJ8" s="71" t="s">
        <v>113</v>
      </c>
      <c r="CK8" s="71" t="s">
        <v>113</v>
      </c>
      <c r="CL8" s="68" t="s">
        <v>113</v>
      </c>
      <c r="CM8" s="70">
        <v>0</v>
      </c>
      <c r="CN8" s="70">
        <v>0</v>
      </c>
      <c r="CO8" s="71" t="s">
        <v>113</v>
      </c>
      <c r="CP8" s="71" t="s">
        <v>113</v>
      </c>
      <c r="CQ8" s="71" t="s">
        <v>113</v>
      </c>
      <c r="CR8" s="71" t="s">
        <v>113</v>
      </c>
      <c r="CS8" s="71" t="s">
        <v>113</v>
      </c>
      <c r="CT8" s="71" t="s">
        <v>113</v>
      </c>
      <c r="CU8" s="71" t="s">
        <v>113</v>
      </c>
      <c r="CV8" s="71" t="s">
        <v>113</v>
      </c>
      <c r="CW8" s="71" t="s">
        <v>113</v>
      </c>
      <c r="CX8" s="71" t="s">
        <v>113</v>
      </c>
      <c r="CY8" s="68" t="s">
        <v>113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78.400000000000006</v>
      </c>
      <c r="DF8" s="71">
        <v>70.5</v>
      </c>
      <c r="DG8" s="71">
        <v>59.2</v>
      </c>
      <c r="DH8" s="71">
        <v>62.4</v>
      </c>
      <c r="DI8" s="71">
        <v>82.7</v>
      </c>
      <c r="DJ8" s="68">
        <v>103.6</v>
      </c>
      <c r="DK8" s="71">
        <v>32.9</v>
      </c>
      <c r="DL8" s="71">
        <v>34.799999999999997</v>
      </c>
      <c r="DM8" s="71">
        <v>32.299999999999997</v>
      </c>
      <c r="DN8" s="71">
        <v>32.9</v>
      </c>
      <c r="DO8" s="71">
        <v>32.299999999999997</v>
      </c>
      <c r="DP8" s="71">
        <v>252.8</v>
      </c>
      <c r="DQ8" s="71">
        <v>269</v>
      </c>
      <c r="DR8" s="71">
        <v>276.60000000000002</v>
      </c>
      <c r="DS8" s="71">
        <v>274.8</v>
      </c>
      <c r="DT8" s="71">
        <v>277.2</v>
      </c>
      <c r="DU8" s="68">
        <v>199.3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122</v>
      </c>
      <c r="C10" s="78" t="s">
        <v>123</v>
      </c>
      <c r="D10" s="78" t="s">
        <v>124</v>
      </c>
      <c r="E10" s="78" t="s">
        <v>125</v>
      </c>
      <c r="F10" s="78" t="s">
        <v>126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2019-12-05T07:28:34Z</dcterms:created>
  <dcterms:modified xsi:type="dcterms:W3CDTF">2020-02-14T04:04:35Z</dcterms:modified>
  <cp:category/>
</cp:coreProperties>
</file>