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財政課\100_財政係\G\001_財政係\公営企業関係\03_経営比較分析表\R6年度\070226_【事前連絡】公営企業に係る経営比較分析表（令和５年度決算）の公表について\02_市ＨＰ公開\公表ファイル等　※県、総務省のHPよりDL\"/>
    </mc:Choice>
  </mc:AlternateContent>
  <workbookProtection workbookAlgorithmName="SHA-512" workbookHashValue="aIOZj0xjy5PRXMz7tiBtqJ28ru9EoQ/P10cTge58b4ysM5/HCoDUvnC7ahm6dtT/Uh2GDCQlCIMN+yQ6/UkaNA==" workbookSaltValue="wDN1V3w5vp0irQwT4lP/KA==" workbookSpinCount="100000" lockStructure="1"/>
  <bookViews>
    <workbookView xWindow="0" yWindow="0" windowWidth="28800" windowHeight="12435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F85" i="4"/>
  <c r="AT10" i="4"/>
  <c r="I10" i="4"/>
</calcChain>
</file>

<file path=xl/sharedStrings.xml><?xml version="1.0" encoding="utf-8"?>
<sst xmlns="http://schemas.openxmlformats.org/spreadsheetml/2006/main" count="253" uniqueCount="115">
  <si>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</si>
  <si>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</si>
  <si>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</si>
  <si>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</si>
  <si>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</si>
  <si>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</si>
  <si>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</si>
  <si>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</si>
  <si>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</si>
  <si>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</si>
  <si>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</si>
  <si>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</si>
  <si>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</si>
  <si>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</si>
  <si>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</si>
  <si>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</si>
  <si>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</si>
  <si>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</si>
  <si>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</si>
  <si>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</si>
  <si>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</si>
  <si>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</si>
  <si>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</si>
  <si>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</si>
  <si>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</si>
  <si>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</si>
  <si>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</si>
  <si>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</si>
  <si>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</si>
  <si>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</si>
  <si>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</si>
  <si>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</si>
  <si>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</si>
  <si>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</si>
  <si>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</si>
  <si>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</si>
  <si>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</si>
  <si>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</si>
  <si>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</si>
  <si>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</si>
  <si>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</si>
  <si>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</si>
  <si>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</si>
  <si>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</si>
  <si>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</si>
  <si>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</si>
  <si>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</si>
  <si>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</si>
  <si>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</si>
  <si>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</si>
  <si>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</si>
  <si>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</si>
  <si>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</si>
  <si>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</si>
  <si>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</si>
  <si>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</si>
  <si>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</si>
  <si>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</si>
  <si>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</si>
  <si>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</si>
  <si>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</si>
  <si>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</si>
  <si>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</si>
  <si>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</si>
  <si>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</si>
  <si>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</si>
  <si>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</si>
  <si>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</si>
  <si>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</si>
  <si>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</si>
  <si>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</si>
  <si>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</si>
  <si>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</si>
  <si>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</si>
  <si>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</si>
  <si>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</si>
  <si>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</si>
  <si>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</si>
  <si>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</si>
  <si>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</si>
  <si>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</si>
  <si>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</si>
  <si>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</si>
  <si>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</si>
  <si>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</si>
  <si>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</si>
  <si>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</si>
  <si>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</si>
  <si>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</si>
  <si>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</si>
  <si>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</si>
  <si>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</si>
  <si>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</si>
  <si>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</si>
  <si>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</si>
  <si>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八幡浜市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</si>
  <si>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</si>
  <si>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</si>
  <si>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</si>
  <si>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</si>
  <si>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</si>
  <si>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</si>
  <si>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</si>
  <si>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</si>
  <si>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</si>
  <si>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</si>
  <si>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</si>
  <si>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</si>
  <si>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</si>
  <si>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</si>
  <si>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</si>
  <si>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</si>
  <si>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経常収支比率は100％以上であるものの、一般会計からの繰入金に依存している。
　流動比率は、企業債の増等に伴い、前年度より増加している。
　経費回収率は、修繕費等の維持管理費が増加したため、減少している。
　汚水処理原価は、全国・類似団体平均を下回っており、低コストで汚水処理が出来ている。</t>
    <rPh sb="47" eb="50">
      <t>キギョウサイ</t>
    </rPh>
    <rPh sb="51" eb="52">
      <t>ゾウ</t>
    </rPh>
    <rPh sb="52" eb="53">
      <t>トウ</t>
    </rPh>
    <rPh sb="62" eb="64">
      <t>ゾウカ</t>
    </rPh>
    <rPh sb="78" eb="81">
      <t>シュウゼンヒ</t>
    </rPh>
    <rPh sb="81" eb="82">
      <t>トウ</t>
    </rPh>
    <rPh sb="83" eb="88">
      <t>イジカンリヒ</t>
    </rPh>
    <rPh sb="89" eb="91">
      <t>ゾウカ</t>
    </rPh>
    <rPh sb="96" eb="98">
      <t>ゲンショウ</t>
    </rPh>
    <phoneticPr fontId="4"/>
  </si>
  <si>
    <t>　事業開始は平成12年度からで、初期に設置した浄化槽は老朽化が進行している。現在のところ、浄化槽本体の大規模修繕は少ないが、部品（ブロワー等）は一定期間経過するにつれ取替交換が必要になっている。</t>
    <rPh sb="16" eb="18">
      <t>ショキ</t>
    </rPh>
    <rPh sb="19" eb="21">
      <t>セッチ</t>
    </rPh>
    <rPh sb="23" eb="26">
      <t>ジョウカソウ</t>
    </rPh>
    <rPh sb="27" eb="30">
      <t>ロウキュウカ</t>
    </rPh>
    <rPh sb="31" eb="33">
      <t>シンコウ</t>
    </rPh>
    <rPh sb="38" eb="40">
      <t>ゲンザイ</t>
    </rPh>
    <rPh sb="45" eb="48">
      <t>ジョウカソウ</t>
    </rPh>
    <phoneticPr fontId="4"/>
  </si>
  <si>
    <t>　新規整備に伴う地方債償還額は平準化されつつあるが、一般会計からの繰入金に依存している。また、維持管理費用も増加傾向にあり、料金収入で賄えていない状況であるため、使用料の適正化及び経費節約に努める必要がある。</t>
    <rPh sb="54" eb="58">
      <t>ゾウカケイコウ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</si>
</sst>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08-45ED-B93D-C5A312873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265056"/>
        <c:axId val="525769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08-45ED-B93D-C5A312873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265056"/>
        <c:axId val="525769336"/>
      </c:lineChart>
      <c:dateAx>
        <c:axId val="3962650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525769336"/>
        <c:crosses val="autoZero"/>
        <c:auto val="1"/>
        <c:lblOffset val="100"/>
        <c:baseTimeUnit val="years"/>
      </c:dateAx>
      <c:valAx>
        <c:axId val="525769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6265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D5-4C92-9697-16F4BF47D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772472"/>
        <c:axId val="525768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59.64</c:v>
                </c:pt>
                <c:pt idx="1">
                  <c:v>58.19</c:v>
                </c:pt>
                <c:pt idx="2">
                  <c:v>56.52</c:v>
                </c:pt>
                <c:pt idx="3">
                  <c:v>88.45</c:v>
                </c:pt>
                <c:pt idx="4">
                  <c:v>54.08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BD5-4C92-9697-16F4BF47D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72472"/>
        <c:axId val="525768944"/>
      </c:lineChart>
      <c:dateAx>
        <c:axId val="5257724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525768944"/>
        <c:crosses val="autoZero"/>
        <c:auto val="1"/>
        <c:lblOffset val="100"/>
        <c:baseTimeUnit val="years"/>
      </c:dateAx>
      <c:valAx>
        <c:axId val="525768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25772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21-4166-A45D-8248FD881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768160"/>
        <c:axId val="528452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90.63</c:v>
                </c:pt>
                <c:pt idx="1">
                  <c:v>87.8</c:v>
                </c:pt>
                <c:pt idx="2">
                  <c:v>88.43</c:v>
                </c:pt>
                <c:pt idx="3">
                  <c:v>90.34</c:v>
                </c:pt>
                <c:pt idx="4">
                  <c:v>90.57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21-4166-A45D-8248FD881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68160"/>
        <c:axId val="528452224"/>
      </c:lineChart>
      <c:dateAx>
        <c:axId val="5257681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528452224"/>
        <c:crosses val="autoZero"/>
        <c:auto val="1"/>
        <c:lblOffset val="100"/>
        <c:baseTimeUnit val="years"/>
      </c:dateAx>
      <c:valAx>
        <c:axId val="528452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25768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104.55</c:v>
                </c:pt>
                <c:pt idx="1">
                  <c:v>104.58</c:v>
                </c:pt>
                <c:pt idx="2">
                  <c:v>100.47</c:v>
                </c:pt>
                <c:pt idx="3">
                  <c:v>116.69</c:v>
                </c:pt>
                <c:pt idx="4">
                  <c:v>103.74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F7-4BF6-A294-A3E4A14F7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770120"/>
        <c:axId val="525766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96.05</c:v>
                </c:pt>
                <c:pt idx="1">
                  <c:v>99.03</c:v>
                </c:pt>
                <c:pt idx="2">
                  <c:v>100.41</c:v>
                </c:pt>
                <c:pt idx="3">
                  <c:v>100.17</c:v>
                </c:pt>
                <c:pt idx="4">
                  <c:v>96.95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F7-4BF6-A294-A3E4A14F7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70120"/>
        <c:axId val="525766200"/>
      </c:lineChart>
      <c:dateAx>
        <c:axId val="5257701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525766200"/>
        <c:crosses val="autoZero"/>
        <c:auto val="1"/>
        <c:lblOffset val="100"/>
        <c:baseTimeUnit val="years"/>
      </c:dateAx>
      <c:valAx>
        <c:axId val="525766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25770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37.58</c:v>
                </c:pt>
                <c:pt idx="1">
                  <c:v>39.909999999999997</c:v>
                </c:pt>
                <c:pt idx="2">
                  <c:v>42.18</c:v>
                </c:pt>
                <c:pt idx="3">
                  <c:v>44.7</c:v>
                </c:pt>
                <c:pt idx="4">
                  <c:v>47.14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F6-4D91-B71A-BFB89F87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766984"/>
        <c:axId val="525766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23.76</c:v>
                </c:pt>
                <c:pt idx="1">
                  <c:v>15.74</c:v>
                </c:pt>
                <c:pt idx="2">
                  <c:v>21.02</c:v>
                </c:pt>
                <c:pt idx="3">
                  <c:v>24.31</c:v>
                </c:pt>
                <c:pt idx="4">
                  <c:v>26.92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BF6-4D91-B71A-BFB89F87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66984"/>
        <c:axId val="525766592"/>
      </c:lineChart>
      <c:dateAx>
        <c:axId val="5257669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525766592"/>
        <c:crosses val="autoZero"/>
        <c:auto val="1"/>
        <c:lblOffset val="100"/>
        <c:baseTimeUnit val="years"/>
      </c:dateAx>
      <c:valAx>
        <c:axId val="525766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25766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E8-49FA-9FDF-03ABE4EBD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769728"/>
        <c:axId val="525771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E8-49FA-9FDF-03ABE4EBD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69728"/>
        <c:axId val="525771688"/>
      </c:lineChart>
      <c:dateAx>
        <c:axId val="52576972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525771688"/>
        <c:crosses val="autoZero"/>
        <c:auto val="1"/>
        <c:lblOffset val="100"/>
        <c:baseTimeUnit val="years"/>
      </c:dateAx>
      <c:valAx>
        <c:axId val="525771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25769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90-462F-B5C4-6D2DCA248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657152"/>
        <c:axId val="527657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123.82</c:v>
                </c:pt>
                <c:pt idx="1">
                  <c:v>74.239999999999995</c:v>
                </c:pt>
                <c:pt idx="2">
                  <c:v>83.92</c:v>
                </c:pt>
                <c:pt idx="3">
                  <c:v>89.31</c:v>
                </c:pt>
                <c:pt idx="4">
                  <c:v>91.33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90-462F-B5C4-6D2DCA248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657152"/>
        <c:axId val="527657544"/>
      </c:lineChart>
      <c:dateAx>
        <c:axId val="52765715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527657544"/>
        <c:crosses val="autoZero"/>
        <c:auto val="1"/>
        <c:lblOffset val="100"/>
        <c:baseTimeUnit val="years"/>
      </c:dateAx>
      <c:valAx>
        <c:axId val="527657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27657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49.44</c:v>
                </c:pt>
                <c:pt idx="1">
                  <c:v>96.15</c:v>
                </c:pt>
                <c:pt idx="2">
                  <c:v>94.36</c:v>
                </c:pt>
                <c:pt idx="3">
                  <c:v>148.32</c:v>
                </c:pt>
                <c:pt idx="4">
                  <c:v>160.81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D7-4649-9A4C-7BBCA041D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656760"/>
        <c:axId val="527653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89.72</c:v>
                </c:pt>
                <c:pt idx="1">
                  <c:v>100.47</c:v>
                </c:pt>
                <c:pt idx="2">
                  <c:v>122.71</c:v>
                </c:pt>
                <c:pt idx="3">
                  <c:v>138.19999999999999</c:v>
                </c:pt>
                <c:pt idx="4">
                  <c:v>126.97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D7-4649-9A4C-7BBCA041D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656760"/>
        <c:axId val="527653232"/>
      </c:lineChart>
      <c:dateAx>
        <c:axId val="5276567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527653232"/>
        <c:crosses val="autoZero"/>
        <c:auto val="1"/>
        <c:lblOffset val="100"/>
        <c:baseTimeUnit val="years"/>
      </c:dateAx>
      <c:valAx>
        <c:axId val="527653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27656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F2-4E02-8665-99F8F342F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652840"/>
        <c:axId val="527650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270.57</c:v>
                </c:pt>
                <c:pt idx="1">
                  <c:v>294.27</c:v>
                </c:pt>
                <c:pt idx="2">
                  <c:v>294.08999999999997</c:v>
                </c:pt>
                <c:pt idx="3">
                  <c:v>294.08999999999997</c:v>
                </c:pt>
                <c:pt idx="4">
                  <c:v>338.47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F2-4E02-8665-99F8F342F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652840"/>
        <c:axId val="527650880"/>
      </c:lineChart>
      <c:dateAx>
        <c:axId val="52765284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527650880"/>
        <c:crosses val="autoZero"/>
        <c:auto val="1"/>
        <c:lblOffset val="100"/>
        <c:baseTimeUnit val="years"/>
      </c:dateAx>
      <c:valAx>
        <c:axId val="527650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27652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50.45</c:v>
                </c:pt>
                <c:pt idx="1">
                  <c:v>57.82</c:v>
                </c:pt>
                <c:pt idx="2">
                  <c:v>67.77</c:v>
                </c:pt>
                <c:pt idx="3">
                  <c:v>62.42</c:v>
                </c:pt>
                <c:pt idx="4">
                  <c:v>58.67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46-48A2-AE13-B2F3439C5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650488"/>
        <c:axId val="527652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62.5</c:v>
                </c:pt>
                <c:pt idx="1">
                  <c:v>60.59</c:v>
                </c:pt>
                <c:pt idx="2">
                  <c:v>60</c:v>
                </c:pt>
                <c:pt idx="3">
                  <c:v>59.01</c:v>
                </c:pt>
                <c:pt idx="4">
                  <c:v>56.06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46-48A2-AE13-B2F3439C5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650488"/>
        <c:axId val="527652448"/>
      </c:lineChart>
      <c:dateAx>
        <c:axId val="5276504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527652448"/>
        <c:crosses val="autoZero"/>
        <c:auto val="1"/>
        <c:lblOffset val="100"/>
        <c:baseTimeUnit val="years"/>
      </c:dateAx>
      <c:valAx>
        <c:axId val="527652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27650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174.47</c:v>
                </c:pt>
                <c:pt idx="1">
                  <c:v>152</c:v>
                </c:pt>
                <c:pt idx="2">
                  <c:v>130.11000000000001</c:v>
                </c:pt>
                <c:pt idx="3">
                  <c:v>142.96</c:v>
                </c:pt>
                <c:pt idx="4">
                  <c:v>151.74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B-4B2D-AB0F-78E1673B2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653624"/>
        <c:axId val="52765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269.33</c:v>
                </c:pt>
                <c:pt idx="1">
                  <c:v>280.23</c:v>
                </c:pt>
                <c:pt idx="2">
                  <c:v>282.70999999999998</c:v>
                </c:pt>
                <c:pt idx="3">
                  <c:v>291.82</c:v>
                </c:pt>
                <c:pt idx="4">
                  <c:v>304.36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AB-4B2D-AB0F-78E1673B2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653624"/>
        <c:axId val="527654800"/>
      </c:lineChart>
      <c:dateAx>
        <c:axId val="52765362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527654800"/>
        <c:crosses val="autoZero"/>
        <c:auto val="1"/>
        <c:lblOffset val="100"/>
        <c:baseTimeUnit val="years"/>
      </c:dateAx>
      <c:valAx>
        <c:axId val="52765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27653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0" zoomScaleNormal="8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3" spans="1:78" ht="9.75" customHeight="1" x14ac:dyDescent="0.15">
      <c r="A3" s="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</row>
    <row r="4" spans="1:78" ht="9.75" customHeight="1" x14ac:dyDescent="0.15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3" t="str">
        <f>データ!H6</f>
        <v>愛媛県　八幡浜市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4" t="s">
        <v>9</v>
      </c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6"/>
    </row>
    <row r="8" spans="1:78" ht="18.75" customHeight="1" x14ac:dyDescent="0.15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特定地域生活排水処理</v>
      </c>
      <c r="Q8" s="70"/>
      <c r="R8" s="70"/>
      <c r="S8" s="70"/>
      <c r="T8" s="70"/>
      <c r="U8" s="70"/>
      <c r="V8" s="70"/>
      <c r="W8" s="70" t="str">
        <f>データ!L6</f>
        <v>K2</v>
      </c>
      <c r="X8" s="70"/>
      <c r="Y8" s="70"/>
      <c r="Z8" s="70"/>
      <c r="AA8" s="70"/>
      <c r="AB8" s="70"/>
      <c r="AC8" s="70"/>
      <c r="AD8" s="71" t="str">
        <f>データ!$M$6</f>
        <v>非設置</v>
      </c>
      <c r="AE8" s="71"/>
      <c r="AF8" s="71"/>
      <c r="AG8" s="71"/>
      <c r="AH8" s="71"/>
      <c r="AI8" s="71"/>
      <c r="AJ8" s="71"/>
      <c r="AK8" s="3"/>
      <c r="AL8" s="45">
        <f>データ!S6</f>
        <v>30739</v>
      </c>
      <c r="AM8" s="45"/>
      <c r="AN8" s="45"/>
      <c r="AO8" s="45"/>
      <c r="AP8" s="45"/>
      <c r="AQ8" s="45"/>
      <c r="AR8" s="45"/>
      <c r="AS8" s="45"/>
      <c r="AT8" s="44">
        <f>データ!T6</f>
        <v>432.12</v>
      </c>
      <c r="AU8" s="44"/>
      <c r="AV8" s="44"/>
      <c r="AW8" s="44"/>
      <c r="AX8" s="44"/>
      <c r="AY8" s="44"/>
      <c r="AZ8" s="44"/>
      <c r="BA8" s="44"/>
      <c r="BB8" s="44">
        <f>データ!U6</f>
        <v>71.14</v>
      </c>
      <c r="BC8" s="44"/>
      <c r="BD8" s="44"/>
      <c r="BE8" s="44"/>
      <c r="BF8" s="44"/>
      <c r="BG8" s="44"/>
      <c r="BH8" s="44"/>
      <c r="BI8" s="44"/>
      <c r="BJ8" s="3"/>
      <c r="BK8" s="3"/>
      <c r="BL8" s="66" t="s">
        <v>10</v>
      </c>
      <c r="BM8" s="67"/>
      <c r="BN8" s="68" t="s">
        <v>11</v>
      </c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9"/>
    </row>
    <row r="9" spans="1:78" ht="18.75" customHeight="1" x14ac:dyDescent="0.15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51.73</v>
      </c>
      <c r="J10" s="44"/>
      <c r="K10" s="44"/>
      <c r="L10" s="44"/>
      <c r="M10" s="44"/>
      <c r="N10" s="44"/>
      <c r="O10" s="44"/>
      <c r="P10" s="44">
        <f>データ!P6</f>
        <v>9.56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5">
        <f>データ!R6</f>
        <v>3570</v>
      </c>
      <c r="AE10" s="45"/>
      <c r="AF10" s="45"/>
      <c r="AG10" s="45"/>
      <c r="AH10" s="45"/>
      <c r="AI10" s="45"/>
      <c r="AJ10" s="45"/>
      <c r="AK10" s="2"/>
      <c r="AL10" s="45">
        <f>データ!V6</f>
        <v>2900</v>
      </c>
      <c r="AM10" s="45"/>
      <c r="AN10" s="45"/>
      <c r="AO10" s="45"/>
      <c r="AP10" s="45"/>
      <c r="AQ10" s="45"/>
      <c r="AR10" s="45"/>
      <c r="AS10" s="45"/>
      <c r="AT10" s="44">
        <f>データ!W6</f>
        <v>126.6</v>
      </c>
      <c r="AU10" s="44"/>
      <c r="AV10" s="44"/>
      <c r="AW10" s="44"/>
      <c r="AX10" s="44"/>
      <c r="AY10" s="44"/>
      <c r="AZ10" s="44"/>
      <c r="BA10" s="44"/>
      <c r="BB10" s="44">
        <f>データ!X6</f>
        <v>22.91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0" t="s">
        <v>26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【96.62】</v>
      </c>
      <c r="F85" s="12" t="str">
        <f>データ!AT6</f>
        <v>【111.69】</v>
      </c>
      <c r="G85" s="12" t="str">
        <f>データ!BE6</f>
        <v>【111.29】</v>
      </c>
      <c r="H85" s="12" t="str">
        <f>データ!BP6</f>
        <v>【349.83】</v>
      </c>
      <c r="I85" s="12" t="str">
        <f>データ!CA6</f>
        <v>【53.65】</v>
      </c>
      <c r="J85" s="12" t="str">
        <f>データ!CL6</f>
        <v>【307.86】</v>
      </c>
      <c r="K85" s="12" t="str">
        <f>データ!CW6</f>
        <v>【54.61】</v>
      </c>
      <c r="L85" s="12" t="str">
        <f>データ!DH6</f>
        <v>【85.31】</v>
      </c>
      <c r="M85" s="12" t="str">
        <f>データ!DS6</f>
        <v>【25.25】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5RCbNHKMkwaNGGkExa31OEITt2JV344eHgHLcETUsLoOQ9KdyaYagR3q5tpEx4YZVHoSQme1mh018v3J3XeaHQ==" saltValue="HLt7H9DlPyma4QpLUWncE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28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55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56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57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58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59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60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61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62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63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64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65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2023</v>
      </c>
      <c r="C6" s="19">
        <f t="shared" ref="C6:X6" si="3">C7</f>
        <v>382043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愛媛県　八幡浜市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51.73</v>
      </c>
      <c r="P6" s="20">
        <f t="shared" si="3"/>
        <v>9.56</v>
      </c>
      <c r="Q6" s="20">
        <f t="shared" si="3"/>
        <v>100</v>
      </c>
      <c r="R6" s="20">
        <f t="shared" si="3"/>
        <v>3570</v>
      </c>
      <c r="S6" s="20">
        <f t="shared" si="3"/>
        <v>30739</v>
      </c>
      <c r="T6" s="20">
        <f t="shared" si="3"/>
        <v>432.12</v>
      </c>
      <c r="U6" s="20">
        <f t="shared" si="3"/>
        <v>71.14</v>
      </c>
      <c r="V6" s="20">
        <f t="shared" si="3"/>
        <v>2900</v>
      </c>
      <c r="W6" s="20">
        <f t="shared" si="3"/>
        <v>126.6</v>
      </c>
      <c r="X6" s="20">
        <f t="shared" si="3"/>
        <v>22.91</v>
      </c>
      <c r="Y6" s="21">
        <f>IF(Y7="",NA(),Y7)</f>
        <v>104.55</v>
      </c>
      <c r="Z6" s="21">
        <f t="shared" ref="Z6:AH6" si="4">IF(Z7="",NA(),Z7)</f>
        <v>104.58</v>
      </c>
      <c r="AA6" s="21">
        <f t="shared" si="4"/>
        <v>100.47</v>
      </c>
      <c r="AB6" s="21">
        <f t="shared" si="4"/>
        <v>116.69</v>
      </c>
      <c r="AC6" s="21">
        <f t="shared" si="4"/>
        <v>103.74</v>
      </c>
      <c r="AD6" s="21">
        <f t="shared" si="4"/>
        <v>96.05</v>
      </c>
      <c r="AE6" s="21">
        <f t="shared" si="4"/>
        <v>99.03</v>
      </c>
      <c r="AF6" s="21">
        <f t="shared" si="4"/>
        <v>100.41</v>
      </c>
      <c r="AG6" s="21">
        <f t="shared" si="4"/>
        <v>100.17</v>
      </c>
      <c r="AH6" s="21">
        <f t="shared" si="4"/>
        <v>96.95</v>
      </c>
      <c r="AI6" s="20" t="str">
        <f>IF(AI7="","",IF(AI7="-","【-】","【"&amp;SUBSTITUTE(TEXT(AI7,"#,##0.00"),"-","△")&amp;"】"))</f>
        <v>【96.62】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123.82</v>
      </c>
      <c r="AP6" s="21">
        <f t="shared" si="5"/>
        <v>74.239999999999995</v>
      </c>
      <c r="AQ6" s="21">
        <f t="shared" si="5"/>
        <v>83.92</v>
      </c>
      <c r="AR6" s="21">
        <f t="shared" si="5"/>
        <v>89.31</v>
      </c>
      <c r="AS6" s="21">
        <f t="shared" si="5"/>
        <v>91.33</v>
      </c>
      <c r="AT6" s="20" t="str">
        <f>IF(AT7="","",IF(AT7="-","【-】","【"&amp;SUBSTITUTE(TEXT(AT7,"#,##0.00"),"-","△")&amp;"】"))</f>
        <v>【111.69】</v>
      </c>
      <c r="AU6" s="21">
        <f>IF(AU7="",NA(),AU7)</f>
        <v>49.44</v>
      </c>
      <c r="AV6" s="21">
        <f t="shared" ref="AV6:BD6" si="6">IF(AV7="",NA(),AV7)</f>
        <v>96.15</v>
      </c>
      <c r="AW6" s="21">
        <f t="shared" si="6"/>
        <v>94.36</v>
      </c>
      <c r="AX6" s="21">
        <f t="shared" si="6"/>
        <v>148.32</v>
      </c>
      <c r="AY6" s="21">
        <f t="shared" si="6"/>
        <v>160.81</v>
      </c>
      <c r="AZ6" s="21">
        <f t="shared" si="6"/>
        <v>89.72</v>
      </c>
      <c r="BA6" s="21">
        <f t="shared" si="6"/>
        <v>100.47</v>
      </c>
      <c r="BB6" s="21">
        <f t="shared" si="6"/>
        <v>122.71</v>
      </c>
      <c r="BC6" s="21">
        <f t="shared" si="6"/>
        <v>138.19999999999999</v>
      </c>
      <c r="BD6" s="21">
        <f t="shared" si="6"/>
        <v>126.97</v>
      </c>
      <c r="BE6" s="20" t="str">
        <f>IF(BE7="","",IF(BE7="-","【-】","【"&amp;SUBSTITUTE(TEXT(BE7,"#,##0.00"),"-","△")&amp;"】"))</f>
        <v>【111.29】</v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270.57</v>
      </c>
      <c r="BL6" s="21">
        <f t="shared" si="7"/>
        <v>294.27</v>
      </c>
      <c r="BM6" s="21">
        <f t="shared" si="7"/>
        <v>294.08999999999997</v>
      </c>
      <c r="BN6" s="21">
        <f t="shared" si="7"/>
        <v>294.08999999999997</v>
      </c>
      <c r="BO6" s="21">
        <f t="shared" si="7"/>
        <v>338.47</v>
      </c>
      <c r="BP6" s="20" t="str">
        <f>IF(BP7="","",IF(BP7="-","【-】","【"&amp;SUBSTITUTE(TEXT(BP7,"#,##0.00"),"-","△")&amp;"】"))</f>
        <v>【349.83】</v>
      </c>
      <c r="BQ6" s="21">
        <f>IF(BQ7="",NA(),BQ7)</f>
        <v>50.45</v>
      </c>
      <c r="BR6" s="21">
        <f t="shared" ref="BR6:BZ6" si="8">IF(BR7="",NA(),BR7)</f>
        <v>57.82</v>
      </c>
      <c r="BS6" s="21">
        <f t="shared" si="8"/>
        <v>67.77</v>
      </c>
      <c r="BT6" s="21">
        <f t="shared" si="8"/>
        <v>62.42</v>
      </c>
      <c r="BU6" s="21">
        <f t="shared" si="8"/>
        <v>58.67</v>
      </c>
      <c r="BV6" s="21">
        <f t="shared" si="8"/>
        <v>62.5</v>
      </c>
      <c r="BW6" s="21">
        <f t="shared" si="8"/>
        <v>60.59</v>
      </c>
      <c r="BX6" s="21">
        <f t="shared" si="8"/>
        <v>60</v>
      </c>
      <c r="BY6" s="21">
        <f t="shared" si="8"/>
        <v>59.01</v>
      </c>
      <c r="BZ6" s="21">
        <f t="shared" si="8"/>
        <v>56.06</v>
      </c>
      <c r="CA6" s="20" t="str">
        <f>IF(CA7="","",IF(CA7="-","【-】","【"&amp;SUBSTITUTE(TEXT(CA7,"#,##0.00"),"-","△")&amp;"】"))</f>
        <v>【53.65】</v>
      </c>
      <c r="CB6" s="21">
        <f>IF(CB7="",NA(),CB7)</f>
        <v>174.47</v>
      </c>
      <c r="CC6" s="21">
        <f t="shared" ref="CC6:CK6" si="9">IF(CC7="",NA(),CC7)</f>
        <v>152</v>
      </c>
      <c r="CD6" s="21">
        <f t="shared" si="9"/>
        <v>130.11000000000001</v>
      </c>
      <c r="CE6" s="21">
        <f t="shared" si="9"/>
        <v>142.96</v>
      </c>
      <c r="CF6" s="21">
        <f t="shared" si="9"/>
        <v>151.74</v>
      </c>
      <c r="CG6" s="21">
        <f t="shared" si="9"/>
        <v>269.33</v>
      </c>
      <c r="CH6" s="21">
        <f t="shared" si="9"/>
        <v>280.23</v>
      </c>
      <c r="CI6" s="21">
        <f t="shared" si="9"/>
        <v>282.70999999999998</v>
      </c>
      <c r="CJ6" s="21">
        <f t="shared" si="9"/>
        <v>291.82</v>
      </c>
      <c r="CK6" s="21">
        <f t="shared" si="9"/>
        <v>304.36</v>
      </c>
      <c r="CL6" s="20" t="str">
        <f>IF(CL7="","",IF(CL7="-","【-】","【"&amp;SUBSTITUTE(TEXT(CL7,"#,##0.00"),"-","△")&amp;"】"))</f>
        <v>【307.86】</v>
      </c>
      <c r="CM6" s="21">
        <f>IF(CM7="",NA(),CM7)</f>
        <v>100</v>
      </c>
      <c r="CN6" s="21">
        <f t="shared" ref="CN6:CV6" si="10">IF(CN7="",NA(),CN7)</f>
        <v>100</v>
      </c>
      <c r="CO6" s="21">
        <f t="shared" si="10"/>
        <v>100</v>
      </c>
      <c r="CP6" s="21">
        <f t="shared" si="10"/>
        <v>100</v>
      </c>
      <c r="CQ6" s="21">
        <f t="shared" si="10"/>
        <v>100</v>
      </c>
      <c r="CR6" s="21">
        <f t="shared" si="10"/>
        <v>59.64</v>
      </c>
      <c r="CS6" s="21">
        <f t="shared" si="10"/>
        <v>58.19</v>
      </c>
      <c r="CT6" s="21">
        <f t="shared" si="10"/>
        <v>56.52</v>
      </c>
      <c r="CU6" s="21">
        <f t="shared" si="10"/>
        <v>88.45</v>
      </c>
      <c r="CV6" s="21">
        <f t="shared" si="10"/>
        <v>54.08</v>
      </c>
      <c r="CW6" s="20" t="str">
        <f>IF(CW7="","",IF(CW7="-","【-】","【"&amp;SUBSTITUTE(TEXT(CW7,"#,##0.00"),"-","△")&amp;"】"))</f>
        <v>【54.61】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90.63</v>
      </c>
      <c r="DD6" s="21">
        <f t="shared" si="11"/>
        <v>87.8</v>
      </c>
      <c r="DE6" s="21">
        <f t="shared" si="11"/>
        <v>88.43</v>
      </c>
      <c r="DF6" s="21">
        <f t="shared" si="11"/>
        <v>90.34</v>
      </c>
      <c r="DG6" s="21">
        <f t="shared" si="11"/>
        <v>90.57</v>
      </c>
      <c r="DH6" s="20" t="str">
        <f>IF(DH7="","",IF(DH7="-","【-】","【"&amp;SUBSTITUTE(TEXT(DH7,"#,##0.00"),"-","△")&amp;"】"))</f>
        <v>【85.31】</v>
      </c>
      <c r="DI6" s="21">
        <f>IF(DI7="",NA(),DI7)</f>
        <v>37.58</v>
      </c>
      <c r="DJ6" s="21">
        <f t="shared" ref="DJ6:DR6" si="12">IF(DJ7="",NA(),DJ7)</f>
        <v>39.909999999999997</v>
      </c>
      <c r="DK6" s="21">
        <f t="shared" si="12"/>
        <v>42.18</v>
      </c>
      <c r="DL6" s="21">
        <f t="shared" si="12"/>
        <v>44.7</v>
      </c>
      <c r="DM6" s="21">
        <f t="shared" si="12"/>
        <v>47.14</v>
      </c>
      <c r="DN6" s="21">
        <f t="shared" si="12"/>
        <v>23.76</v>
      </c>
      <c r="DO6" s="21">
        <f t="shared" si="12"/>
        <v>15.74</v>
      </c>
      <c r="DP6" s="21">
        <f t="shared" si="12"/>
        <v>21.02</v>
      </c>
      <c r="DQ6" s="21">
        <f t="shared" si="12"/>
        <v>24.31</v>
      </c>
      <c r="DR6" s="21">
        <f t="shared" si="12"/>
        <v>26.92</v>
      </c>
      <c r="DS6" s="20" t="str">
        <f>IF(DS7="","",IF(DS7="-","【-】","【"&amp;SUBSTITUTE(TEXT(DS7,"#,##0.00"),"-","△")&amp;"】"))</f>
        <v>【25.25】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2023</v>
      </c>
      <c r="C7" s="23">
        <v>382043</v>
      </c>
      <c r="D7" s="23">
        <v>46</v>
      </c>
      <c r="E7" s="23">
        <v>18</v>
      </c>
      <c r="F7" s="23">
        <v>0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51.73</v>
      </c>
      <c r="P7" s="24">
        <v>9.56</v>
      </c>
      <c r="Q7" s="24">
        <v>100</v>
      </c>
      <c r="R7" s="24">
        <v>3570</v>
      </c>
      <c r="S7" s="24">
        <v>30739</v>
      </c>
      <c r="T7" s="24">
        <v>432.12</v>
      </c>
      <c r="U7" s="24">
        <v>71.14</v>
      </c>
      <c r="V7" s="24">
        <v>2900</v>
      </c>
      <c r="W7" s="24">
        <v>126.6</v>
      </c>
      <c r="X7" s="24">
        <v>22.91</v>
      </c>
      <c r="Y7" s="24">
        <v>104.55</v>
      </c>
      <c r="Z7" s="24">
        <v>104.58</v>
      </c>
      <c r="AA7" s="24">
        <v>100.47</v>
      </c>
      <c r="AB7" s="24">
        <v>116.69</v>
      </c>
      <c r="AC7" s="24">
        <v>103.74</v>
      </c>
      <c r="AD7" s="24">
        <v>96.05</v>
      </c>
      <c r="AE7" s="24">
        <v>99.03</v>
      </c>
      <c r="AF7" s="24">
        <v>100.41</v>
      </c>
      <c r="AG7" s="24">
        <v>100.17</v>
      </c>
      <c r="AH7" s="24">
        <v>96.95</v>
      </c>
      <c r="AI7" s="24">
        <v>96.62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123.82</v>
      </c>
      <c r="AP7" s="24">
        <v>74.239999999999995</v>
      </c>
      <c r="AQ7" s="24">
        <v>83.92</v>
      </c>
      <c r="AR7" s="24">
        <v>89.31</v>
      </c>
      <c r="AS7" s="24">
        <v>91.33</v>
      </c>
      <c r="AT7" s="24">
        <v>111.69</v>
      </c>
      <c r="AU7" s="24">
        <v>49.44</v>
      </c>
      <c r="AV7" s="24">
        <v>96.15</v>
      </c>
      <c r="AW7" s="24">
        <v>94.36</v>
      </c>
      <c r="AX7" s="24">
        <v>148.32</v>
      </c>
      <c r="AY7" s="24">
        <v>160.81</v>
      </c>
      <c r="AZ7" s="24">
        <v>89.72</v>
      </c>
      <c r="BA7" s="24">
        <v>100.47</v>
      </c>
      <c r="BB7" s="24">
        <v>122.71</v>
      </c>
      <c r="BC7" s="24">
        <v>138.19999999999999</v>
      </c>
      <c r="BD7" s="24">
        <v>126.97</v>
      </c>
      <c r="BE7" s="24">
        <v>111.29</v>
      </c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270.57</v>
      </c>
      <c r="BL7" s="24">
        <v>294.27</v>
      </c>
      <c r="BM7" s="24">
        <v>294.08999999999997</v>
      </c>
      <c r="BN7" s="24">
        <v>294.08999999999997</v>
      </c>
      <c r="BO7" s="24">
        <v>338.47</v>
      </c>
      <c r="BP7" s="24">
        <v>349.83</v>
      </c>
      <c r="BQ7" s="24">
        <v>50.45</v>
      </c>
      <c r="BR7" s="24">
        <v>57.82</v>
      </c>
      <c r="BS7" s="24">
        <v>67.77</v>
      </c>
      <c r="BT7" s="24">
        <v>62.42</v>
      </c>
      <c r="BU7" s="24">
        <v>58.67</v>
      </c>
      <c r="BV7" s="24">
        <v>62.5</v>
      </c>
      <c r="BW7" s="24">
        <v>60.59</v>
      </c>
      <c r="BX7" s="24">
        <v>60</v>
      </c>
      <c r="BY7" s="24">
        <v>59.01</v>
      </c>
      <c r="BZ7" s="24">
        <v>56.06</v>
      </c>
      <c r="CA7" s="24">
        <v>53.65</v>
      </c>
      <c r="CB7" s="24">
        <v>174.47</v>
      </c>
      <c r="CC7" s="24">
        <v>152</v>
      </c>
      <c r="CD7" s="24">
        <v>130.11000000000001</v>
      </c>
      <c r="CE7" s="24">
        <v>142.96</v>
      </c>
      <c r="CF7" s="24">
        <v>151.74</v>
      </c>
      <c r="CG7" s="24">
        <v>269.33</v>
      </c>
      <c r="CH7" s="24">
        <v>280.23</v>
      </c>
      <c r="CI7" s="24">
        <v>282.70999999999998</v>
      </c>
      <c r="CJ7" s="24">
        <v>291.82</v>
      </c>
      <c r="CK7" s="24">
        <v>304.36</v>
      </c>
      <c r="CL7" s="24">
        <v>307.86</v>
      </c>
      <c r="CM7" s="24">
        <v>100</v>
      </c>
      <c r="CN7" s="24">
        <v>100</v>
      </c>
      <c r="CO7" s="24">
        <v>100</v>
      </c>
      <c r="CP7" s="24">
        <v>100</v>
      </c>
      <c r="CQ7" s="24">
        <v>100</v>
      </c>
      <c r="CR7" s="24">
        <v>59.64</v>
      </c>
      <c r="CS7" s="24">
        <v>58.19</v>
      </c>
      <c r="CT7" s="24">
        <v>56.52</v>
      </c>
      <c r="CU7" s="24">
        <v>88.45</v>
      </c>
      <c r="CV7" s="24">
        <v>54.08</v>
      </c>
      <c r="CW7" s="24">
        <v>54.61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90.63</v>
      </c>
      <c r="DD7" s="24">
        <v>87.8</v>
      </c>
      <c r="DE7" s="24">
        <v>88.43</v>
      </c>
      <c r="DF7" s="24">
        <v>90.34</v>
      </c>
      <c r="DG7" s="24">
        <v>90.57</v>
      </c>
      <c r="DH7" s="24">
        <v>85.31</v>
      </c>
      <c r="DI7" s="24">
        <v>37.58</v>
      </c>
      <c r="DJ7" s="24">
        <v>39.909999999999997</v>
      </c>
      <c r="DK7" s="24">
        <v>42.18</v>
      </c>
      <c r="DL7" s="24">
        <v>44.7</v>
      </c>
      <c r="DM7" s="24">
        <v>47.14</v>
      </c>
      <c r="DN7" s="24">
        <v>23.76</v>
      </c>
      <c r="DO7" s="24">
        <v>15.74</v>
      </c>
      <c r="DP7" s="24">
        <v>21.02</v>
      </c>
      <c r="DQ7" s="24">
        <v>24.31</v>
      </c>
      <c r="DR7" s="24">
        <v>26.92</v>
      </c>
      <c r="DS7" s="24">
        <v>25.25</v>
      </c>
      <c r="DT7" s="24" t="s">
        <v>101</v>
      </c>
      <c r="DU7" s="24" t="s">
        <v>101</v>
      </c>
      <c r="DV7" s="24" t="s">
        <v>101</v>
      </c>
      <c r="DW7" s="24" t="s">
        <v>101</v>
      </c>
      <c r="DX7" s="24" t="s">
        <v>101</v>
      </c>
      <c r="DY7" s="24" t="s">
        <v>101</v>
      </c>
      <c r="DZ7" s="24" t="s">
        <v>101</v>
      </c>
      <c r="EA7" s="24" t="s">
        <v>101</v>
      </c>
      <c r="EB7" s="24" t="s">
        <v>101</v>
      </c>
      <c r="EC7" s="24" t="s">
        <v>101</v>
      </c>
      <c r="ED7" s="24" t="s">
        <v>101</v>
      </c>
      <c r="EE7" s="24" t="s">
        <v>101</v>
      </c>
      <c r="EF7" s="24" t="s">
        <v>101</v>
      </c>
      <c r="EG7" s="24" t="s">
        <v>101</v>
      </c>
      <c r="EH7" s="24" t="s">
        <v>101</v>
      </c>
      <c r="EI7" s="24" t="s">
        <v>101</v>
      </c>
      <c r="EJ7" s="24" t="s">
        <v>101</v>
      </c>
      <c r="EK7" s="24" t="s">
        <v>101</v>
      </c>
      <c r="EL7" s="24" t="s">
        <v>101</v>
      </c>
      <c r="EM7" s="24" t="s">
        <v>101</v>
      </c>
      <c r="EN7" s="24" t="s">
        <v>101</v>
      </c>
      <c r="EO7" s="24" t="s">
        <v>101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110</v>
      </c>
      <c r="D13" t="s">
        <v>109</v>
      </c>
      <c r="E13" t="s">
        <v>109</v>
      </c>
      <c r="F13" t="s">
        <v>109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2024-12-19T01:35:42Z</dcterms:created>
  <dcterms:modified xsi:type="dcterms:W3CDTF">2025-03-11T06:05:07Z</dcterms:modified>
  <cp:category/>
</cp:coreProperties>
</file>